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2"/>
  </bookViews>
  <sheets>
    <sheet name="ÖNORMÁNYZAT mérgleg " sheetId="1" r:id="rId1"/>
    <sheet name="ÖNKORMÁNYZAT bevételei " sheetId="2" r:id="rId2"/>
    <sheet name="ÖNORMÁNYZAT szem.jutt, járulék" sheetId="3" r:id="rId3"/>
    <sheet name="ÖNKORMÁNYZAT dologi" sheetId="4" r:id="rId4"/>
    <sheet name="PH mérleg" sheetId="5" r:id="rId5"/>
    <sheet name="PH bevételei" sheetId="6" r:id="rId6"/>
    <sheet name="PH. szem.jutt, járulék" sheetId="7" r:id="rId7"/>
    <sheet name="PH dologi" sheetId="8" r:id="rId8"/>
    <sheet name="PH szakfeladat-kiadás" sheetId="9" r:id="rId9"/>
    <sheet name="ÖNO mérleg " sheetId="10" r:id="rId10"/>
    <sheet name="ÖNO bevételei" sheetId="11" r:id="rId11"/>
    <sheet name="ÖNO szem.jutt, járulék " sheetId="12" r:id="rId12"/>
    <sheet name="ÖNO dologi" sheetId="13" r:id="rId13"/>
    <sheet name="ÖNO szakfeladat-kiadás" sheetId="14" r:id="rId14"/>
    <sheet name="Szoc.juttatások " sheetId="15" r:id="rId15"/>
    <sheet name="Önk.felhalmozási tábla" sheetId="16" r:id="rId16"/>
    <sheet name="Finanszírozási ütemterv" sheetId="17" r:id="rId17"/>
    <sheet name="Többéves kihat. j. köt." sheetId="18" r:id="rId18"/>
    <sheet name="Önk. létszámkerete" sheetId="19" r:id="rId19"/>
  </sheets>
  <externalReferences>
    <externalReference r:id="rId22"/>
  </externalReferences>
  <definedNames>
    <definedName name="_xlnm.Print_Area" localSheetId="16">'Finanszírozási ütemterv'!$A$1:$P$14</definedName>
    <definedName name="_xlnm.Print_Area" localSheetId="18">'Önk. létszámkerete'!$A$1:$D$26</definedName>
    <definedName name="_xlnm.Print_Area" localSheetId="15">'Önk.felhalmozási tábla'!$A$1:$R$25</definedName>
    <definedName name="_xlnm.Print_Area" localSheetId="1">'ÖNKORMÁNYZAT bevételei '!$A$1:$F$73</definedName>
    <definedName name="_xlnm.Print_Area" localSheetId="3">'ÖNKORMÁNYZAT dologi'!$A$1:$D$41</definedName>
    <definedName name="_xlnm.Print_Area" localSheetId="10">'ÖNO bevételei'!$A$1:$F$73</definedName>
    <definedName name="_xlnm.Print_Area" localSheetId="12">'ÖNO dologi'!$A$1:$D$41</definedName>
    <definedName name="_xlnm.Print_Area" localSheetId="9">'ÖNO mérleg '!$A$1:$AE$32</definedName>
    <definedName name="_xlnm.Print_Area" localSheetId="13">'ÖNO szakfeladat-kiadás'!$A$1:$M$11</definedName>
    <definedName name="_xlnm.Print_Area" localSheetId="11">'ÖNO szem.jutt, járulék '!$A$1:$D$34</definedName>
    <definedName name="_xlnm.Print_Area" localSheetId="0">'ÖNORMÁNYZAT mérgleg '!$A$1:$AE$32</definedName>
    <definedName name="_xlnm.Print_Area" localSheetId="2">'ÖNORMÁNYZAT szem.jutt, járulék'!$A$1:$D$34</definedName>
    <definedName name="_xlnm.Print_Area" localSheetId="5">'PH bevételei'!$A$1:$F$73</definedName>
    <definedName name="_xlnm.Print_Area" localSheetId="7">'PH dologi'!$A$1:$D$41</definedName>
    <definedName name="_xlnm.Print_Area" localSheetId="4">'PH mérleg'!$A$1:$AB$32</definedName>
    <definedName name="_xlnm.Print_Area" localSheetId="8">'PH szakfeladat-kiadás'!$A$1:$M$31</definedName>
    <definedName name="_xlnm.Print_Area" localSheetId="6">'PH. szem.jutt, járulék'!$A$1:$D$34</definedName>
  </definedNames>
  <calcPr fullCalcOnLoad="1"/>
</workbook>
</file>

<file path=xl/sharedStrings.xml><?xml version="1.0" encoding="utf-8"?>
<sst xmlns="http://schemas.openxmlformats.org/spreadsheetml/2006/main" count="1461" uniqueCount="478">
  <si>
    <t>Megnevezés</t>
  </si>
  <si>
    <t>eredeti előirányzat</t>
  </si>
  <si>
    <t xml:space="preserve">Személyi juttatások </t>
  </si>
  <si>
    <t>Alapilletmények</t>
  </si>
  <si>
    <t>Illetménykiegészítések (10%-os )</t>
  </si>
  <si>
    <t>Nyelvpótlék</t>
  </si>
  <si>
    <t>Egyéb kötelező illetménypótlékok (jrgyzői, vezetői, ter., osztfő…)</t>
  </si>
  <si>
    <t>egyéb felttételtől függő pótlékok és juttatások</t>
  </si>
  <si>
    <t xml:space="preserve">Nem rendszeres szemléyi juttatás </t>
  </si>
  <si>
    <t>Normatív jutalom</t>
  </si>
  <si>
    <t>Teljesítményhez kötött jutalom</t>
  </si>
  <si>
    <t>Túlóra</t>
  </si>
  <si>
    <t>Helyettesítés</t>
  </si>
  <si>
    <t xml:space="preserve">Egyéb különféle mukavégzéshez kapcs juttatás </t>
  </si>
  <si>
    <t>Munkavégzéshez kapcsolódó juttatások összesen (512,516)</t>
  </si>
  <si>
    <t>Végkielégítés</t>
  </si>
  <si>
    <t>Jubileumi jutalom</t>
  </si>
  <si>
    <t>Foglalkoztatottak sajátos juttatásai összesen   (513,516)</t>
  </si>
  <si>
    <t>Üdülési hozzájárulás</t>
  </si>
  <si>
    <t>Közlekedési hozzájárulás</t>
  </si>
  <si>
    <t>Étkezésihozzájárulás</t>
  </si>
  <si>
    <t xml:space="preserve">Egyéb költségtérítés és hozzájárulás </t>
  </si>
  <si>
    <t>Személyhez kapcsolódó költségtérítések és hozzájárulások (514, 516)</t>
  </si>
  <si>
    <t>Külső személyi juttatások   (52)</t>
  </si>
  <si>
    <t>Állományba nem tartozók megbízási díja</t>
  </si>
  <si>
    <t xml:space="preserve">Helyi önk.képviselők tiszteletdíja </t>
  </si>
  <si>
    <t>Munkaadót terhelő járulékok összesen   (53)</t>
  </si>
  <si>
    <t xml:space="preserve">Rendszeres személyi juttatások ( 511, 516) </t>
  </si>
  <si>
    <t xml:space="preserve">Egyéb juttatások </t>
  </si>
  <si>
    <t>Készletek     (54)</t>
  </si>
  <si>
    <t>Élelmiszerek</t>
  </si>
  <si>
    <t>Gyógyszer, vegyszer</t>
  </si>
  <si>
    <t>Irodaszer, nyomtatvány</t>
  </si>
  <si>
    <t>Könyv, folyóirat,egyéb inf.hordozó</t>
  </si>
  <si>
    <t>Tüzelőanyagok</t>
  </si>
  <si>
    <t>Hajtó- kenőanyag</t>
  </si>
  <si>
    <t>Szakmai könyv vásárlása</t>
  </si>
  <si>
    <t>Sazkmai anyag, kisértékű tárgyi eszközök, szellemi termékek</t>
  </si>
  <si>
    <t xml:space="preserve">Munka- és védőruha </t>
  </si>
  <si>
    <t>Egyéb készletek (karbantart.anyag, tisztítószer, stb)</t>
  </si>
  <si>
    <t>Szolgáltatások       (55)</t>
  </si>
  <si>
    <t>Kommunikácios szolgáltatások</t>
  </si>
  <si>
    <t xml:space="preserve">Vásárolt élelmezés </t>
  </si>
  <si>
    <t xml:space="preserve">Bérleti és lizingdíjak </t>
  </si>
  <si>
    <t>Szállítási szolgáltatások</t>
  </si>
  <si>
    <t>Gázenergia -szolgáltatás díjai</t>
  </si>
  <si>
    <t>Villamosenergia-szolgáltatás díjai</t>
  </si>
  <si>
    <t>Víz- és csatornadíjak</t>
  </si>
  <si>
    <t>Karbantartás, kisjavítási szolg. díjak</t>
  </si>
  <si>
    <t xml:space="preserve">Egyéb üzemeltetési, fenntartási szolgáltatások </t>
  </si>
  <si>
    <t>Vásárolt közszolgáltatások</t>
  </si>
  <si>
    <t>Továbbszámlázott szolgáltatások</t>
  </si>
  <si>
    <t>Különféle dologi kiadások            (56)</t>
  </si>
  <si>
    <t>Általános forgalmi adó</t>
  </si>
  <si>
    <t>Belföldi kiküldetés</t>
  </si>
  <si>
    <t xml:space="preserve">Reprezentáció </t>
  </si>
  <si>
    <t>Egyéb különféle dologi kiadások</t>
  </si>
  <si>
    <t>Számlázott szellemi tevékenység</t>
  </si>
  <si>
    <t>Egyéb folyó kiadások                   (57)</t>
  </si>
  <si>
    <t>Különféle költségvetési befizetések</t>
  </si>
  <si>
    <t>Adók, díjak egyéb befizetések</t>
  </si>
  <si>
    <t>Kamatkiadások (Működési)</t>
  </si>
  <si>
    <t>Kamatkiadások (Felhalmozási)</t>
  </si>
  <si>
    <t xml:space="preserve">Időskorúak járadéka </t>
  </si>
  <si>
    <t xml:space="preserve">Átmeneti segély </t>
  </si>
  <si>
    <t>Általános tartalék</t>
  </si>
  <si>
    <t>Beruházások</t>
  </si>
  <si>
    <t>Dologi kiadások összesen</t>
  </si>
  <si>
    <t>Dologi jellegű kiadások összesen</t>
  </si>
  <si>
    <t>I.</t>
  </si>
  <si>
    <t>I.1</t>
  </si>
  <si>
    <t>I1.1</t>
  </si>
  <si>
    <t>I1.2</t>
  </si>
  <si>
    <t>I1.3</t>
  </si>
  <si>
    <t>I1.4</t>
  </si>
  <si>
    <t>I1.5</t>
  </si>
  <si>
    <t>I1.6</t>
  </si>
  <si>
    <t>I.2</t>
  </si>
  <si>
    <t>I.2.1</t>
  </si>
  <si>
    <t>I.2.2</t>
  </si>
  <si>
    <t>I.2.3</t>
  </si>
  <si>
    <t>I.2.4</t>
  </si>
  <si>
    <t>I.2.5</t>
  </si>
  <si>
    <t>I.2.6</t>
  </si>
  <si>
    <t>I.2.7</t>
  </si>
  <si>
    <t>I.2.8</t>
  </si>
  <si>
    <t>I.2.9</t>
  </si>
  <si>
    <t>I.2.10</t>
  </si>
  <si>
    <t>I.2.11</t>
  </si>
  <si>
    <t>I.2.12</t>
  </si>
  <si>
    <t>I.2.13</t>
  </si>
  <si>
    <t>I.2.14</t>
  </si>
  <si>
    <t>I.2.15</t>
  </si>
  <si>
    <t>I.3</t>
  </si>
  <si>
    <t>I.3.1</t>
  </si>
  <si>
    <t>I.3.2</t>
  </si>
  <si>
    <t>II.</t>
  </si>
  <si>
    <t>Adatok E Ft-ban</t>
  </si>
  <si>
    <t>Bevételek</t>
  </si>
  <si>
    <t>Szak- feladat</t>
  </si>
  <si>
    <t xml:space="preserve">2009. évi módosított előirányzat </t>
  </si>
  <si>
    <t xml:space="preserve">Teljesítés </t>
  </si>
  <si>
    <t xml:space="preserve">Teljesítés %-a </t>
  </si>
  <si>
    <t>Kiadások</t>
  </si>
  <si>
    <t xml:space="preserve">Megnevezés </t>
  </si>
  <si>
    <t xml:space="preserve">Polgármesteri Hivatal </t>
  </si>
  <si>
    <t xml:space="preserve">I. </t>
  </si>
  <si>
    <t xml:space="preserve">Működési bevételek </t>
  </si>
  <si>
    <t xml:space="preserve">Beruházások </t>
  </si>
  <si>
    <t>1.1</t>
  </si>
  <si>
    <t>1.2</t>
  </si>
  <si>
    <t xml:space="preserve">Kommunális adó bevétel </t>
  </si>
  <si>
    <t>2.1</t>
  </si>
  <si>
    <t>2.2</t>
  </si>
  <si>
    <t xml:space="preserve">III. </t>
  </si>
  <si>
    <t xml:space="preserve">Felhalmozási és tőkejellegű bevételek </t>
  </si>
  <si>
    <t>IV.</t>
  </si>
  <si>
    <t xml:space="preserve">II. </t>
  </si>
  <si>
    <t>VI.</t>
  </si>
  <si>
    <t>V.</t>
  </si>
  <si>
    <t>VII.</t>
  </si>
  <si>
    <t xml:space="preserve">VI. </t>
  </si>
  <si>
    <t xml:space="preserve">Hitel </t>
  </si>
  <si>
    <t>VIII.</t>
  </si>
  <si>
    <t xml:space="preserve">Pénzforgalom nélküli bevételek </t>
  </si>
  <si>
    <t>Felhalmozási bevételek összesen:</t>
  </si>
  <si>
    <t xml:space="preserve">Felhalmozási kiadások összesen: </t>
  </si>
  <si>
    <t xml:space="preserve">Különbözet (hiány): </t>
  </si>
  <si>
    <t xml:space="preserve"> eredeti előirányzat </t>
  </si>
  <si>
    <t>III.</t>
  </si>
  <si>
    <t xml:space="preserve">Adatok E Ft-ban </t>
  </si>
  <si>
    <t>Működési bevétel</t>
  </si>
  <si>
    <t>Felhalmozási bevétel</t>
  </si>
  <si>
    <t>Összes bevétel</t>
  </si>
  <si>
    <t xml:space="preserve">Eredeti előirányzat </t>
  </si>
  <si>
    <t>I. Működési bevételek</t>
  </si>
  <si>
    <t xml:space="preserve">              Magánszemélyek komm . Adója</t>
  </si>
  <si>
    <t xml:space="preserve">              Iparűzési adó</t>
  </si>
  <si>
    <t xml:space="preserve">              Pótlékok, bírságok</t>
  </si>
  <si>
    <t xml:space="preserve">              Jövedelem kül. mérséklés</t>
  </si>
  <si>
    <t xml:space="preserve">              Gépjárműadó</t>
  </si>
  <si>
    <t xml:space="preserve">              Termőföld bérbead. szárm. szja</t>
  </si>
  <si>
    <t xml:space="preserve">-TB-től átvett </t>
  </si>
  <si>
    <t xml:space="preserve">      - Előző  évi ktgv-i kieg.,visszatérítés</t>
  </si>
  <si>
    <t xml:space="preserve">      - Műk. célú kölcsön visszatérülés</t>
  </si>
  <si>
    <t xml:space="preserve">      - Felh. célú kölcsön visszatérülés</t>
  </si>
  <si>
    <t>Bevételek összesen:</t>
  </si>
  <si>
    <t>Összes  bevétel:</t>
  </si>
  <si>
    <t>Hiány</t>
  </si>
  <si>
    <t>Bevételek mindösszesen:</t>
  </si>
  <si>
    <t xml:space="preserve"> Önkorm.költségvetési támogatása</t>
  </si>
  <si>
    <t>-Központi Ktgv.i szrevtől átvett</t>
  </si>
  <si>
    <t>-Fejezeti kez. ei.-tól</t>
  </si>
  <si>
    <t>-Elkül. állami pénzalapoktól</t>
  </si>
  <si>
    <t xml:space="preserve">- Helyi önkormányzattól átvett </t>
  </si>
  <si>
    <t>-Többcélú kistérs. társulástól átvett</t>
  </si>
  <si>
    <t xml:space="preserve"> Működési célú pénzeszköz átvétel áh.kivülről</t>
  </si>
  <si>
    <t xml:space="preserve"> Felhalm. célú pénzeszköz átvétel áh.kivülről</t>
  </si>
  <si>
    <t xml:space="preserve"> Működési célú hitel felvétele</t>
  </si>
  <si>
    <t>Felhalmozási célú hitel felvétele</t>
  </si>
  <si>
    <t xml:space="preserve"> Előző évi pénzmaradvány igénybevétele</t>
  </si>
  <si>
    <t xml:space="preserve"> Előző évi vállalk.eredmény igénybevétele</t>
  </si>
  <si>
    <t xml:space="preserve"> Hitelek</t>
  </si>
  <si>
    <t xml:space="preserve"> Pénzforgalom nélküli bevételek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</si>
  <si>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</si>
  <si>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</si>
  <si>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</si>
  <si>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</si>
  <si>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</si>
  <si>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</si>
  <si>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</si>
  <si>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</si>
  <si>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</si>
  <si>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</si>
  <si>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</si>
  <si>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</si>
  <si>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</si>
  <si>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</si>
  <si>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</si>
  <si>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     - Hatósági jogkörhöz köthető bevételek (911)</t>
  </si>
  <si>
    <t xml:space="preserve">       - Intézményi műk.kapcs. egyéb bevételek (912)</t>
  </si>
  <si>
    <t xml:space="preserve">       - Intézmények egyéb sajátos bevételei (913)</t>
  </si>
  <si>
    <t xml:space="preserve">       -Továbbszámlázott szolg. bevételei (914)</t>
  </si>
  <si>
    <t xml:space="preserve">       - Hozam- és kamatbevételek (916,917)</t>
  </si>
  <si>
    <t xml:space="preserve">       - ÁFA-bevételek, -visszatérülések (919)</t>
  </si>
  <si>
    <t xml:space="preserve"> Támogatásértékű bevételek  (464, 465)</t>
  </si>
  <si>
    <t>Felhalmozási és tőke jellegü bev.  (93)</t>
  </si>
  <si>
    <t>Támogatások   (94)</t>
  </si>
  <si>
    <t xml:space="preserve"> Intézményi működési bevételek      (91)</t>
  </si>
  <si>
    <t>Önkormányzatok sajátos működési bev.  (92)</t>
  </si>
  <si>
    <t xml:space="preserve">      -  Helyi adók:    (922)</t>
  </si>
  <si>
    <t xml:space="preserve">      -  Átengedett központi adók  (923)</t>
  </si>
  <si>
    <t xml:space="preserve">      -  Helyszíni és szabálysértési bírság (925)</t>
  </si>
  <si>
    <t xml:space="preserve">      - Egyéb sajátos folyó bevételek (mezőőri)(929)</t>
  </si>
  <si>
    <t xml:space="preserve">      - Normatív állami hozzájárulás  (942)</t>
  </si>
  <si>
    <t xml:space="preserve">      - Központosított előirányzat    (944)</t>
  </si>
  <si>
    <t xml:space="preserve">      - Normatív, kötött felhasználású tám.  (943)</t>
  </si>
  <si>
    <t xml:space="preserve">      - ÖNHIKI, ÖNHIKI egyéb támogatás (945)</t>
  </si>
  <si>
    <t xml:space="preserve">      - Fejlesztési célú támogatás  (947)</t>
  </si>
  <si>
    <t xml:space="preserve">      - Egyéb központi támogatás (947)</t>
  </si>
  <si>
    <t xml:space="preserve"> Tárgyi eszközök, immateriális javak (931)</t>
  </si>
  <si>
    <t xml:space="preserve"> Önk. Sajátos felhalmozási bevétel  (932)</t>
  </si>
  <si>
    <t xml:space="preserve"> Pénzügyi befektetések bevételei  (933)</t>
  </si>
  <si>
    <t xml:space="preserve"> Pénzeszköz átvételek  (471, 472)</t>
  </si>
  <si>
    <t xml:space="preserve"> Támogatások, kölcsönök visszatér.  (46, 19)</t>
  </si>
  <si>
    <t xml:space="preserve">              SZJA helyben maradó része 8%</t>
  </si>
  <si>
    <t>Szociális segélyek</t>
  </si>
  <si>
    <t>Időskoruak járadéka</t>
  </si>
  <si>
    <t>Ápolási díj tám.</t>
  </si>
  <si>
    <t>lakásfenntartási támogatás</t>
  </si>
  <si>
    <t>Közcélú fogl tám.</t>
  </si>
  <si>
    <t>Egyéb</t>
  </si>
  <si>
    <t xml:space="preserve">Polgármesteri Hivatal mérlege bevételi forrásonként és kiadási előirányzatonként </t>
  </si>
  <si>
    <t xml:space="preserve">Működési bevétel </t>
  </si>
  <si>
    <t xml:space="preserve">Felhalmozási bevétel </t>
  </si>
  <si>
    <t xml:space="preserve">2008.évi eredeti előirányzat </t>
  </si>
  <si>
    <t xml:space="preserve">2008.évi teljesítés (várható) </t>
  </si>
  <si>
    <t xml:space="preserve">2009.évi eredeti előirányzat </t>
  </si>
  <si>
    <t xml:space="preserve">2009.évi módosított előirányzat </t>
  </si>
  <si>
    <t xml:space="preserve">2009.III.n.év teljesítés </t>
  </si>
  <si>
    <t xml:space="preserve">Működési / felhalmozási bevételek </t>
  </si>
  <si>
    <t xml:space="preserve">Személyi juttatás </t>
  </si>
  <si>
    <t xml:space="preserve">Támogatások </t>
  </si>
  <si>
    <t xml:space="preserve">Munkaadót terhelő járulékok </t>
  </si>
  <si>
    <t xml:space="preserve">Dologi kiadások </t>
  </si>
  <si>
    <t xml:space="preserve">Támogatásértékű bevételek </t>
  </si>
  <si>
    <t xml:space="preserve">Szociálpolitikai juttatások </t>
  </si>
  <si>
    <t xml:space="preserve">Pénzeszköz átvételek </t>
  </si>
  <si>
    <t xml:space="preserve">Támogatások, kölcsönök visszatérülése </t>
  </si>
  <si>
    <t xml:space="preserve">Beruházás </t>
  </si>
  <si>
    <t xml:space="preserve">VIII. </t>
  </si>
  <si>
    <t xml:space="preserve">Felújítás </t>
  </si>
  <si>
    <t xml:space="preserve">- Általános tartalék </t>
  </si>
  <si>
    <t xml:space="preserve">- Céltartalék </t>
  </si>
  <si>
    <t xml:space="preserve">Működési célú többlet </t>
  </si>
  <si>
    <t>Kiadások összesen:</t>
  </si>
  <si>
    <t xml:space="preserve">Működési célú kiadás </t>
  </si>
  <si>
    <t xml:space="preserve">Felhalmozási célú kiadás </t>
  </si>
  <si>
    <t xml:space="preserve">Összes hiány </t>
  </si>
  <si>
    <t xml:space="preserve">Felhalmozási célú többlet </t>
  </si>
  <si>
    <t xml:space="preserve">Összes többlet </t>
  </si>
  <si>
    <t xml:space="preserve">eredeti előirányzat </t>
  </si>
  <si>
    <t xml:space="preserve">módosított előirányzat </t>
  </si>
  <si>
    <t xml:space="preserve"> teljesítés (várható) </t>
  </si>
  <si>
    <t>2010. évi</t>
  </si>
  <si>
    <t xml:space="preserve"> teljesítés </t>
  </si>
  <si>
    <t xml:space="preserve">teljesítés </t>
  </si>
  <si>
    <t xml:space="preserve"> módosított előirányzat </t>
  </si>
  <si>
    <t>Bevételek összesen</t>
  </si>
  <si>
    <t>Működés célú támogatások,kölcsönök</t>
  </si>
  <si>
    <t>Egyéb felhalmozási célú kiadások, támogatások</t>
  </si>
  <si>
    <t xml:space="preserve">működési és felhalmozási bevételek  </t>
  </si>
  <si>
    <t xml:space="preserve">   Működési-Felhalmozási      hiány</t>
  </si>
  <si>
    <t>Polgármesteri Hivatal</t>
  </si>
  <si>
    <t>Felosztott általános kiadások</t>
  </si>
  <si>
    <t>Hitelállomány</t>
  </si>
  <si>
    <t>Sor-szám</t>
  </si>
  <si>
    <t>Hitel felvételének célja</t>
  </si>
  <si>
    <t>Hitelt nyújtó pénzintézet</t>
  </si>
  <si>
    <t>Felvétel időpontja</t>
  </si>
  <si>
    <t>Lejárat ideje</t>
  </si>
  <si>
    <t>Bruttó összeg</t>
  </si>
  <si>
    <t>Törlesztés összege</t>
  </si>
  <si>
    <t>Összesen</t>
  </si>
  <si>
    <t>Beruházási kötelezettségek</t>
  </si>
  <si>
    <t>Támogatási forrás</t>
  </si>
  <si>
    <t>Kezdés időpontja</t>
  </si>
  <si>
    <t>Befejezési határidő</t>
  </si>
  <si>
    <t>Támoga-tás össz.</t>
  </si>
  <si>
    <t>Saját forrás</t>
  </si>
  <si>
    <t>Szennyvíztísztító és hálózat építés</t>
  </si>
  <si>
    <t>Beruházási kötelezettségek összesen</t>
  </si>
  <si>
    <t>S.sz.</t>
  </si>
  <si>
    <t>Intézmény megnevezése</t>
  </si>
  <si>
    <t>Polgármesteri Hivatal összesen:</t>
  </si>
  <si>
    <t>- teljes munkaidőben foglalkoztatott köztisztviselők</t>
  </si>
  <si>
    <t>- teljes munkaidőben foglalkoztatott közalkalmazott</t>
  </si>
  <si>
    <t>Álláshely / Alkalmazottak (Fő)</t>
  </si>
  <si>
    <t>Támogatott foglalkoztatás</t>
  </si>
  <si>
    <t>teljesítés</t>
  </si>
  <si>
    <t>j</t>
  </si>
  <si>
    <t xml:space="preserve">Adatok E  Ft-ban </t>
  </si>
  <si>
    <t xml:space="preserve">Felújítások </t>
  </si>
  <si>
    <t>Munkaadót terhelő járulékok összesen</t>
  </si>
  <si>
    <t xml:space="preserve">Összesen: </t>
  </si>
  <si>
    <t xml:space="preserve">Szociálpo- litikai juttatások </t>
  </si>
  <si>
    <t>Egyéb felhalmozási c. kiadások, támogatások</t>
  </si>
  <si>
    <t>Műk.c. támogatások, kölcsönök</t>
  </si>
  <si>
    <t xml:space="preserve">Feladat megnevezése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</si>
  <si>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</si>
  <si>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</si>
  <si>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</si>
  <si>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</si>
  <si>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</si>
  <si>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</si>
  <si>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</si>
  <si>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</si>
  <si>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</si>
  <si>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</si>
  <si>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</si>
  <si>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</si>
  <si>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</si>
  <si>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Bevétel</t>
  </si>
  <si>
    <t>Kiadás</t>
  </si>
  <si>
    <t>Összesen:</t>
  </si>
  <si>
    <t>Bevétel-Kiadás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</si>
  <si>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</si>
  <si>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</si>
  <si>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</si>
  <si>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</si>
  <si>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</si>
  <si>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</si>
  <si>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</si>
  <si>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</si>
  <si>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</si>
  <si>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</si>
  <si>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</si>
  <si>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</si>
  <si>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</si>
  <si>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</si>
  <si>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</si>
  <si>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adatok E Ft-ban</t>
  </si>
  <si>
    <t xml:space="preserve">bérpótló juttatás </t>
  </si>
  <si>
    <t>2011. évi költségvetés</t>
  </si>
  <si>
    <t xml:space="preserve">Gondozási Központ bevétele forrásonként 
2010.évi eredeti  előirányzat </t>
  </si>
  <si>
    <t xml:space="preserve">Béreltérítés </t>
  </si>
  <si>
    <t>I.3.3</t>
  </si>
  <si>
    <t xml:space="preserve">Állományba nem tartozók tiszteletdíja (alpolgármester) </t>
  </si>
  <si>
    <t xml:space="preserve">ÖNKORMÁNYZAT bevétele forrásonként 
2010.évi eredeti  előirányzat </t>
  </si>
  <si>
    <t xml:space="preserve">Gondozási Központ 2011. évi költségvetés  dologi kiadások és önkormányzat által folyósított ellátások </t>
  </si>
  <si>
    <t xml:space="preserve">Gondozási Központ </t>
  </si>
  <si>
    <t>Monostorpályi Község Önkormányzat</t>
  </si>
  <si>
    <t xml:space="preserve">Az önkormányzat 2011. évi felhalmozási bevételei és kiadásai forrásonként és feladatonként </t>
  </si>
  <si>
    <t xml:space="preserve">Monostropályi Község Önkormányzat
Finanszírozási ütemterve intézményenként
Bevétel és Kiadás 2011.évi eredeti előirányzat </t>
  </si>
  <si>
    <t xml:space="preserve">Kossuth Iskola felújítása </t>
  </si>
  <si>
    <t xml:space="preserve">Művelődési Ház felújítása </t>
  </si>
  <si>
    <t>2.3</t>
  </si>
  <si>
    <t xml:space="preserve">Orvosi rendelő felújítása </t>
  </si>
  <si>
    <t xml:space="preserve">Egyéb felhalmozási célú kiadás, támogatás </t>
  </si>
  <si>
    <t>Vízmű részére ivóvízminőségjavító program</t>
  </si>
  <si>
    <t xml:space="preserve">1. </t>
  </si>
  <si>
    <t xml:space="preserve">2011. év </t>
  </si>
  <si>
    <t xml:space="preserve">2012. év </t>
  </si>
  <si>
    <t xml:space="preserve">2013. év </t>
  </si>
  <si>
    <t xml:space="preserve">2014. év </t>
  </si>
  <si>
    <t xml:space="preserve">2015. év </t>
  </si>
  <si>
    <t xml:space="preserve">2016. év </t>
  </si>
  <si>
    <t xml:space="preserve">2017. év </t>
  </si>
  <si>
    <t xml:space="preserve">2018. év </t>
  </si>
  <si>
    <t xml:space="preserve">2019. év </t>
  </si>
  <si>
    <t xml:space="preserve">2011. évi </t>
  </si>
  <si>
    <t xml:space="preserve">2012. évi </t>
  </si>
  <si>
    <t xml:space="preserve">2013. évi </t>
  </si>
  <si>
    <t xml:space="preserve">2014. évi </t>
  </si>
  <si>
    <t>Nem ismert</t>
  </si>
  <si>
    <t xml:space="preserve">Polgármesteri Hivatal kiadása szakfeladatonként 
2011. évi eredeti előirányzat </t>
  </si>
  <si>
    <t>Munkahelyi étkeztetés</t>
  </si>
  <si>
    <t xml:space="preserve">Állategészségügyi tevékenység </t>
  </si>
  <si>
    <t xml:space="preserve">Zöldterület kezelés (mezőőr) </t>
  </si>
  <si>
    <t xml:space="preserve">Önkormányzat igazgatási tevékenysége </t>
  </si>
  <si>
    <t xml:space="preserve">Közvilágítás </t>
  </si>
  <si>
    <t xml:space="preserve">Sorszám </t>
  </si>
  <si>
    <t>A</t>
  </si>
  <si>
    <t>C</t>
  </si>
  <si>
    <t xml:space="preserve">B </t>
  </si>
  <si>
    <t>D</t>
  </si>
  <si>
    <t>E</t>
  </si>
  <si>
    <t>F</t>
  </si>
  <si>
    <t>G</t>
  </si>
  <si>
    <t>H</t>
  </si>
  <si>
    <t>I</t>
  </si>
  <si>
    <t>J</t>
  </si>
  <si>
    <t>K</t>
  </si>
  <si>
    <t xml:space="preserve">Bűnmegelőzés (településőr) </t>
  </si>
  <si>
    <t xml:space="preserve">Háziorosi tevékenység </t>
  </si>
  <si>
    <t xml:space="preserve">Művelődési ház </t>
  </si>
  <si>
    <t xml:space="preserve">Könyvtári tevékenység </t>
  </si>
  <si>
    <t xml:space="preserve">Köztemető fenntartása </t>
  </si>
  <si>
    <t xml:space="preserve">Közfoglalkoztatás </t>
  </si>
  <si>
    <t xml:space="preserve">Közcélú foglalkoztatás </t>
  </si>
  <si>
    <t xml:space="preserve">Rendszeres szociális segély </t>
  </si>
  <si>
    <t xml:space="preserve">Bérpótló juttatás </t>
  </si>
  <si>
    <t xml:space="preserve">Lakásfenntartási támogatás </t>
  </si>
  <si>
    <t xml:space="preserve">Ápolási díj (alanyi) </t>
  </si>
  <si>
    <t xml:space="preserve">Ápolási díj (mélrányossági) </t>
  </si>
  <si>
    <t xml:space="preserve">Rendszeres gyermekvédelmi kedvezvmény </t>
  </si>
  <si>
    <t xml:space="preserve">Óvodáztatási támogatás </t>
  </si>
  <si>
    <t xml:space="preserve">Mozgáskorlátozottak támogatása </t>
  </si>
  <si>
    <t xml:space="preserve">Temetési segély </t>
  </si>
  <si>
    <t xml:space="preserve">Közgyógyellátás </t>
  </si>
  <si>
    <t xml:space="preserve">Köztemetés </t>
  </si>
  <si>
    <t xml:space="preserve">Gondozási Központ kiadása szakfeladatonként 
2011. évi eredeti előirányzat </t>
  </si>
  <si>
    <t xml:space="preserve">Családsegítő és gyermekjóléti szolgálat </t>
  </si>
  <si>
    <t xml:space="preserve">Ápoló gondozó otthoni ellátás </t>
  </si>
  <si>
    <t xml:space="preserve">Nappali szociális ellátás </t>
  </si>
  <si>
    <t xml:space="preserve">Szociális étkeztetés </t>
  </si>
  <si>
    <t xml:space="preserve">Házi szociális gondozás </t>
  </si>
  <si>
    <t>(SZJA bevétel helyben maradó része) Lakáshoz  jutás feladatai jogcímen figyelembe vehető  támogatás</t>
  </si>
  <si>
    <t>2009.évi</t>
  </si>
  <si>
    <t>2011. évi</t>
  </si>
  <si>
    <t xml:space="preserve">Hitel visszafizetés felhalmozási </t>
  </si>
  <si>
    <t xml:space="preserve">Hitel visszafizetés működési </t>
  </si>
  <si>
    <t xml:space="preserve">Gondozási Központ mérlege bevételi forrásonként és kiadási előirányzatonként </t>
  </si>
  <si>
    <t xml:space="preserve">ÖNKORMÁNYZAT mérlege bevételi forrásonként és kiadási előirányzatonként </t>
  </si>
  <si>
    <t xml:space="preserve">2011. évi  költségvetés  -  Önkormányzat létszámkerete </t>
  </si>
  <si>
    <t>Gondozási Központ összesen:</t>
  </si>
  <si>
    <t xml:space="preserve">MONOSTORPÁLYI KÖZSÉG ÖNKORMÁNYZATA </t>
  </si>
  <si>
    <t xml:space="preserve">A </t>
  </si>
  <si>
    <t>B</t>
  </si>
  <si>
    <t xml:space="preserve">Polgármesteri Hivatal 2011. évi költségvetés - személyi jellegű  kiadások és munkaadót terhelő járulékok </t>
  </si>
  <si>
    <t xml:space="preserve">S.sz. </t>
  </si>
  <si>
    <t xml:space="preserve">Gondozási Központ 2011. évi költségvetés - személyi jellegű  kiadások és munkaadót terhelő járulékok </t>
  </si>
  <si>
    <t xml:space="preserve">ÖNKORMÁNYZAT 2011. évi költségvetés - személyi jellegű  kiadások és munkaadót terhelő járulékok </t>
  </si>
  <si>
    <t xml:space="preserve">Jogcím </t>
  </si>
  <si>
    <t xml:space="preserve">Bevételek </t>
  </si>
  <si>
    <t>L</t>
  </si>
  <si>
    <t>M</t>
  </si>
  <si>
    <t>N</t>
  </si>
  <si>
    <t>O</t>
  </si>
  <si>
    <t>P</t>
  </si>
  <si>
    <t xml:space="preserve">Kiadás </t>
  </si>
  <si>
    <t xml:space="preserve">Kiadások </t>
  </si>
  <si>
    <t>Q</t>
  </si>
  <si>
    <t xml:space="preserve">Bevétel/Kiadás </t>
  </si>
  <si>
    <t xml:space="preserve">A költségvetés elfogadásakor nincs. </t>
  </si>
  <si>
    <t>Rendszeres szociális segély</t>
  </si>
  <si>
    <t>Normatív lakásfenntartási támogatás</t>
  </si>
  <si>
    <t>Ápolási  díj alanyi jogon</t>
  </si>
  <si>
    <t>Ápolási  díj méltányossági jogon</t>
  </si>
  <si>
    <t>Temetési segély</t>
  </si>
  <si>
    <t>Rendszeres gyermekvédelmi támogatás</t>
  </si>
  <si>
    <t>Rendkívüli gyermekvédelmi támogatás</t>
  </si>
  <si>
    <t>Közlekedési támogatás</t>
  </si>
  <si>
    <t>Óvodáztatási támogatás</t>
  </si>
  <si>
    <t>Köztemetés</t>
  </si>
  <si>
    <t>Közgyógyellátás</t>
  </si>
  <si>
    <t>Tankönyvtámogatás</t>
  </si>
  <si>
    <t xml:space="preserve">Adatok E Ft-ban. </t>
  </si>
  <si>
    <t xml:space="preserve">Mindösszesen: </t>
  </si>
  <si>
    <t xml:space="preserve">Polgármesteri Hivatal 2011. évi költségvetés  dologi kiadások </t>
  </si>
  <si>
    <t xml:space="preserve">Az Önkormányzat által folyósított szociális juttatások 
eredeti előirányzat </t>
  </si>
  <si>
    <t>I. cím</t>
  </si>
  <si>
    <t>I/A. cím</t>
  </si>
  <si>
    <t>I/B. cím</t>
  </si>
  <si>
    <t>I/C. cím</t>
  </si>
  <si>
    <t>II. cím</t>
  </si>
  <si>
    <t>II/A. cím</t>
  </si>
  <si>
    <t>II/B. cím</t>
  </si>
  <si>
    <t>II/C. cím</t>
  </si>
  <si>
    <t xml:space="preserve">1. melléklet a …/… . (… . … .) önkormányzati rendelethez </t>
  </si>
  <si>
    <t>1/A. melléklet a …/… . (… . … .) önkormányzati rendelethez</t>
  </si>
  <si>
    <t>1/B. melléklet …/… . (… . … .) önkormányzati rendelethez</t>
  </si>
  <si>
    <t>I/C. melléklet a…/… . (… . … .) önkormányzati rendelethez</t>
  </si>
  <si>
    <t xml:space="preserve">2. melléklet …/… . (… . … .) önkormányzati rendelethez </t>
  </si>
  <si>
    <t xml:space="preserve">3. melléklet …/… . (… . … .) önkormányzati rendelethez </t>
  </si>
  <si>
    <t>4. melléklet …/… . (… . … .) önkormányzati rendelethez</t>
  </si>
  <si>
    <t>5. melléklet …/… . (… . … .) önkormányzati rendelethez</t>
  </si>
  <si>
    <t>6. melléklet …/… . (… . … .) önkormányzati rendelethez</t>
  </si>
  <si>
    <t>7. melléklet …/… . (… . … .) önkormányzati rendelethez</t>
  </si>
  <si>
    <t>8. melléklet a …/… . (… . … .) önkormányzati rendelethez</t>
  </si>
  <si>
    <t xml:space="preserve">- egyéb foglalkoztatott </t>
  </si>
  <si>
    <t>- teljes munkaidőben foglalkoztatott közfoglalkoztatott</t>
  </si>
  <si>
    <t xml:space="preserve">Mezőőr </t>
  </si>
  <si>
    <t xml:space="preserve">Könyvtár </t>
  </si>
  <si>
    <t xml:space="preserve">Óvoda </t>
  </si>
  <si>
    <t xml:space="preserve">Általános Iskola </t>
  </si>
  <si>
    <r>
      <rPr>
        <b/>
        <u val="single"/>
        <sz val="12"/>
        <rFont val="Times New Roman"/>
        <family val="1"/>
      </rPr>
      <t>Megjegyzés: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Az óvoda és az iskola intézményfenntartói társulásban van, az adatok csak tájékoztató jellegűek. Az iskolánál a 24 fő tartalmaz 1 fő 4 órában foglalkoztatott dolgozót is.</t>
    </r>
    <r>
      <rPr>
        <b/>
        <sz val="12"/>
        <rFont val="Times New Roman"/>
        <family val="1"/>
      </rPr>
      <t xml:space="preserve"> </t>
    </r>
  </si>
  <si>
    <t>Szakfeladat száma</t>
  </si>
  <si>
    <t xml:space="preserve">E </t>
  </si>
  <si>
    <t xml:space="preserve">Szakfeladat száma </t>
  </si>
  <si>
    <t xml:space="preserve">KEOP 1.2.0 1/F. </t>
  </si>
  <si>
    <t xml:space="preserve">      - Egyéb sajátos folyó bevételek (929)</t>
  </si>
  <si>
    <t>Szellemi termék vásárlása (szg.-es program)</t>
  </si>
  <si>
    <t xml:space="preserve">Többlet: </t>
  </si>
  <si>
    <t>Monostorpályi Község Önkormányzat 2011. évi költségvetése több éves kihatással járó kötelezettségek</t>
  </si>
  <si>
    <t>3.1</t>
  </si>
  <si>
    <t xml:space="preserve">ÖNKORMÁNYZAT 2011. évi költségvetés  dologi kiadások </t>
  </si>
  <si>
    <t xml:space="preserve">Polgármesteri Hivatal bevétele forrásonként 
2011.évi eredeti  előirányzat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</si>
</sst>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mmm/yyyy"/>
    <numFmt numFmtId="169" formatCode="0.0000"/>
    <numFmt numFmtId="170" formatCode="0.000"/>
    <numFmt numFmtId="171" formatCode="0.0"/>
  </numFmts>
  <fonts count="110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 CE"/>
      <family val="0"/>
    </font>
    <font>
      <sz val="10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12"/>
      <name val="Times New Roman CE"/>
      <family val="1"/>
    </font>
    <font>
      <b/>
      <sz val="20"/>
      <name val="Times New Roman CE"/>
      <family val="0"/>
    </font>
    <font>
      <b/>
      <sz val="12"/>
      <name val="Times New Roman CE"/>
      <family val="1"/>
    </font>
    <font>
      <b/>
      <sz val="26"/>
      <name val="Times New Roman CE"/>
      <family val="1"/>
    </font>
    <font>
      <sz val="36"/>
      <name val="Times New Roman CE"/>
      <family val="1"/>
    </font>
    <font>
      <sz val="16"/>
      <name val="Times New Roman CE"/>
      <family val="1"/>
    </font>
    <font>
      <sz val="72"/>
      <name val="Times New Roman CE"/>
      <family val="1"/>
    </font>
    <font>
      <sz val="33"/>
      <name val="Times New Roman CE"/>
      <family val="1"/>
    </font>
    <font>
      <b/>
      <sz val="36"/>
      <name val="Times New Roman CE"/>
      <family val="1"/>
    </font>
    <font>
      <sz val="26"/>
      <name val="Times New Roman CE"/>
      <family val="1"/>
    </font>
    <font>
      <b/>
      <u val="single"/>
      <sz val="72"/>
      <name val="Times New Roman CE"/>
      <family val="1"/>
    </font>
    <font>
      <b/>
      <sz val="72"/>
      <name val="Times New Roman CE"/>
      <family val="1"/>
    </font>
    <font>
      <b/>
      <i/>
      <sz val="36"/>
      <name val="Times New Roman CE"/>
      <family val="1"/>
    </font>
    <font>
      <b/>
      <sz val="48"/>
      <name val="Times New Roman CE"/>
      <family val="0"/>
    </font>
    <font>
      <sz val="48"/>
      <name val="Times New Roman CE"/>
      <family val="1"/>
    </font>
    <font>
      <i/>
      <sz val="48"/>
      <name val="Times New Roman CE"/>
      <family val="1"/>
    </font>
    <font>
      <i/>
      <sz val="48"/>
      <color indexed="10"/>
      <name val="Times New Roman CE"/>
      <family val="1"/>
    </font>
    <font>
      <b/>
      <sz val="48"/>
      <color indexed="10"/>
      <name val="Times New Roman CE"/>
      <family val="1"/>
    </font>
    <font>
      <sz val="12"/>
      <color indexed="10"/>
      <name val="Times New Roman CE"/>
      <family val="1"/>
    </font>
    <font>
      <sz val="48"/>
      <color indexed="53"/>
      <name val="Times New Roman CE"/>
      <family val="1"/>
    </font>
    <font>
      <b/>
      <sz val="48"/>
      <color indexed="53"/>
      <name val="Times New Roman CE"/>
      <family val="1"/>
    </font>
    <font>
      <sz val="12"/>
      <color indexed="53"/>
      <name val="Times New Roman CE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sz val="18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20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30"/>
      <name val="Times New Roman"/>
      <family val="1"/>
    </font>
    <font>
      <sz val="30"/>
      <name val="Times New Roman"/>
      <family val="1"/>
    </font>
    <font>
      <b/>
      <i/>
      <sz val="30"/>
      <name val="Times New Roman"/>
      <family val="1"/>
    </font>
    <font>
      <i/>
      <sz val="30"/>
      <name val="Times New Roman"/>
      <family val="1"/>
    </font>
    <font>
      <sz val="22"/>
      <name val="Times New Roman"/>
      <family val="1"/>
    </font>
    <font>
      <b/>
      <sz val="55"/>
      <name val="Times New Roman CE"/>
      <family val="1"/>
    </font>
    <font>
      <sz val="55"/>
      <name val="Times New Roman CE"/>
      <family val="1"/>
    </font>
    <font>
      <i/>
      <sz val="55"/>
      <name val="Times New Roman CE"/>
      <family val="1"/>
    </font>
    <font>
      <b/>
      <i/>
      <sz val="55"/>
      <name val="Times New Roman CE"/>
      <family val="1"/>
    </font>
    <font>
      <i/>
      <sz val="55"/>
      <color indexed="10"/>
      <name val="Times New Roman CE"/>
      <family val="1"/>
    </font>
    <font>
      <sz val="55"/>
      <color indexed="53"/>
      <name val="Times New Roman CE"/>
      <family val="1"/>
    </font>
    <font>
      <b/>
      <sz val="55"/>
      <color indexed="53"/>
      <name val="Times New Roman CE"/>
      <family val="1"/>
    </font>
    <font>
      <b/>
      <sz val="55"/>
      <color indexed="10"/>
      <name val="Times New Roman CE"/>
      <family val="1"/>
    </font>
    <font>
      <sz val="65"/>
      <name val="Times New Roman CE"/>
      <family val="1"/>
    </font>
    <font>
      <sz val="65"/>
      <color indexed="53"/>
      <name val="Times New Roman CE"/>
      <family val="1"/>
    </font>
    <font>
      <b/>
      <sz val="65"/>
      <name val="Times New Roman CE"/>
      <family val="1"/>
    </font>
    <font>
      <b/>
      <sz val="65"/>
      <color indexed="53"/>
      <name val="Times New Roman CE"/>
      <family val="1"/>
    </font>
    <font>
      <i/>
      <sz val="65"/>
      <name val="Times New Roman CE"/>
      <family val="1"/>
    </font>
    <font>
      <i/>
      <sz val="65"/>
      <color indexed="10"/>
      <name val="Times New Roman CE"/>
      <family val="1"/>
    </font>
    <font>
      <b/>
      <sz val="22"/>
      <name val="Times New Roman"/>
      <family val="1"/>
    </font>
    <font>
      <b/>
      <i/>
      <sz val="20"/>
      <name val="Times New Roman"/>
      <family val="1"/>
    </font>
    <font>
      <i/>
      <sz val="20"/>
      <name val="Times New Roman"/>
      <family val="1"/>
    </font>
    <font>
      <b/>
      <sz val="17"/>
      <name val="Times New Roman"/>
      <family val="1"/>
    </font>
    <font>
      <b/>
      <sz val="3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6"/>
      <color rgb="FFFF0000"/>
      <name val="Times New Roman"/>
      <family val="1"/>
    </font>
    <font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3" fillId="20" borderId="1" applyNumberFormat="0" applyAlignment="0" applyProtection="0"/>
    <xf numFmtId="0" fontId="94" fillId="0" borderId="0" applyNumberFormat="0" applyFill="0" applyBorder="0" applyAlignment="0" applyProtection="0"/>
    <xf numFmtId="0" fontId="95" fillId="0" borderId="2" applyNumberFormat="0" applyFill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7" fillId="0" borderId="0" applyNumberFormat="0" applyFill="0" applyBorder="0" applyAlignment="0" applyProtection="0"/>
    <xf numFmtId="0" fontId="9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0" fillId="22" borderId="7" applyNumberFormat="0" applyFont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101" fillId="29" borderId="0" applyNumberFormat="0" applyBorder="0" applyAlignment="0" applyProtection="0"/>
    <xf numFmtId="0" fontId="102" fillId="30" borderId="8" applyNumberFormat="0" applyAlignment="0" applyProtection="0"/>
    <xf numFmtId="0" fontId="1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31" borderId="0" applyNumberFormat="0" applyBorder="0" applyAlignment="0" applyProtection="0"/>
    <xf numFmtId="0" fontId="106" fillId="32" borderId="0" applyNumberFormat="0" applyBorder="0" applyAlignment="0" applyProtection="0"/>
    <xf numFmtId="0" fontId="107" fillId="30" borderId="1" applyNumberFormat="0" applyAlignment="0" applyProtection="0"/>
    <xf numFmtId="9" fontId="0" fillId="0" borderId="0" applyFont="0" applyFill="0" applyBorder="0" applyAlignment="0" applyProtection="0"/>
  </cellStyleXfs>
  <cellXfs count="690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right" vertical="center"/>
    </xf>
    <xf numFmtId="4" fontId="5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3" fontId="6" fillId="33" borderId="10" xfId="0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center" vertical="center"/>
    </xf>
    <xf numFmtId="0" fontId="15" fillId="0" borderId="10" xfId="57" applyFont="1" applyBorder="1">
      <alignment/>
      <protection/>
    </xf>
    <xf numFmtId="0" fontId="15" fillId="0" borderId="10" xfId="57" applyFont="1" applyBorder="1" applyAlignment="1">
      <alignment horizontal="center"/>
      <protection/>
    </xf>
    <xf numFmtId="0" fontId="15" fillId="0" borderId="10" xfId="57" applyFont="1" applyBorder="1" applyAlignment="1">
      <alignment vertical="center"/>
      <protection/>
    </xf>
    <xf numFmtId="0" fontId="16" fillId="0" borderId="10" xfId="57" applyFont="1" applyBorder="1" applyAlignment="1">
      <alignment vertical="center"/>
      <protection/>
    </xf>
    <xf numFmtId="0" fontId="16" fillId="0" borderId="10" xfId="57" applyFont="1" applyBorder="1">
      <alignment/>
      <protection/>
    </xf>
    <xf numFmtId="0" fontId="15" fillId="0" borderId="11" xfId="57" applyFont="1" applyBorder="1">
      <alignment/>
      <protection/>
    </xf>
    <xf numFmtId="0" fontId="16" fillId="0" borderId="11" xfId="57" applyFont="1" applyBorder="1">
      <alignment/>
      <protection/>
    </xf>
    <xf numFmtId="0" fontId="14" fillId="0" borderId="12" xfId="57" applyFont="1" applyBorder="1">
      <alignment/>
      <protection/>
    </xf>
    <xf numFmtId="0" fontId="15" fillId="0" borderId="12" xfId="57" applyFont="1" applyBorder="1">
      <alignment/>
      <protection/>
    </xf>
    <xf numFmtId="0" fontId="15" fillId="0" borderId="12" xfId="57" applyFont="1" applyFill="1" applyBorder="1">
      <alignment/>
      <protection/>
    </xf>
    <xf numFmtId="0" fontId="15" fillId="0" borderId="13" xfId="57" applyFont="1" applyFill="1" applyBorder="1">
      <alignment/>
      <protection/>
    </xf>
    <xf numFmtId="0" fontId="15" fillId="0" borderId="13" xfId="57" applyFont="1" applyBorder="1">
      <alignment/>
      <protection/>
    </xf>
    <xf numFmtId="49" fontId="15" fillId="0" borderId="10" xfId="57" applyNumberFormat="1" applyFont="1" applyBorder="1">
      <alignment/>
      <protection/>
    </xf>
    <xf numFmtId="49" fontId="14" fillId="0" borderId="10" xfId="57" applyNumberFormat="1" applyFont="1" applyBorder="1" applyAlignment="1">
      <alignment horizontal="right"/>
      <protection/>
    </xf>
    <xf numFmtId="0" fontId="14" fillId="0" borderId="10" xfId="57" applyFont="1" applyBorder="1">
      <alignment/>
      <protection/>
    </xf>
    <xf numFmtId="0" fontId="19" fillId="0" borderId="0" xfId="58" applyFont="1" applyFill="1" applyAlignment="1">
      <alignment vertical="center"/>
      <protection/>
    </xf>
    <xf numFmtId="0" fontId="20" fillId="33" borderId="10" xfId="58" applyFont="1" applyFill="1" applyBorder="1" applyAlignment="1">
      <alignment horizontal="center" vertical="center" wrapText="1"/>
      <protection/>
    </xf>
    <xf numFmtId="0" fontId="21" fillId="0" borderId="0" xfId="58" applyFont="1" applyFill="1" applyAlignment="1">
      <alignment vertical="center"/>
      <protection/>
    </xf>
    <xf numFmtId="3" fontId="23" fillId="0" borderId="10" xfId="58" applyNumberFormat="1" applyFont="1" applyFill="1" applyBorder="1" applyAlignment="1">
      <alignment vertical="center"/>
      <protection/>
    </xf>
    <xf numFmtId="3" fontId="23" fillId="0" borderId="10" xfId="56" applyNumberFormat="1" applyFont="1" applyFill="1" applyBorder="1" applyAlignment="1">
      <alignment vertical="center"/>
      <protection/>
    </xf>
    <xf numFmtId="0" fontId="24" fillId="0" borderId="0" xfId="58" applyFont="1" applyFill="1" applyAlignment="1">
      <alignment vertical="center"/>
      <protection/>
    </xf>
    <xf numFmtId="0" fontId="25" fillId="0" borderId="0" xfId="58" applyFont="1" applyFill="1" applyAlignment="1">
      <alignment vertical="center"/>
      <protection/>
    </xf>
    <xf numFmtId="0" fontId="26" fillId="0" borderId="0" xfId="58" applyFont="1" applyFill="1" applyAlignment="1">
      <alignment vertical="center"/>
      <protection/>
    </xf>
    <xf numFmtId="3" fontId="23" fillId="0" borderId="10" xfId="58" applyNumberFormat="1" applyFont="1" applyFill="1" applyBorder="1" applyAlignment="1">
      <alignment horizontal="center" vertical="center"/>
      <protection/>
    </xf>
    <xf numFmtId="0" fontId="22" fillId="0" borderId="10" xfId="58" applyFont="1" applyFill="1" applyBorder="1" applyAlignment="1">
      <alignment horizontal="left" vertical="center"/>
      <protection/>
    </xf>
    <xf numFmtId="3" fontId="27" fillId="33" borderId="10" xfId="58" applyNumberFormat="1" applyFont="1" applyFill="1" applyBorder="1" applyAlignment="1">
      <alignment horizontal="right" vertical="center"/>
      <protection/>
    </xf>
    <xf numFmtId="0" fontId="24" fillId="33" borderId="0" xfId="58" applyFont="1" applyFill="1" applyAlignment="1">
      <alignment vertical="center"/>
      <protection/>
    </xf>
    <xf numFmtId="3" fontId="28" fillId="0" borderId="0" xfId="58" applyNumberFormat="1" applyFont="1" applyFill="1" applyAlignment="1">
      <alignment vertical="center"/>
      <protection/>
    </xf>
    <xf numFmtId="0" fontId="28" fillId="0" borderId="0" xfId="58" applyFont="1" applyFill="1" applyAlignment="1">
      <alignment vertical="center"/>
      <protection/>
    </xf>
    <xf numFmtId="3" fontId="19" fillId="0" borderId="0" xfId="58" applyNumberFormat="1" applyFont="1" applyFill="1" applyAlignment="1">
      <alignment vertical="center"/>
      <protection/>
    </xf>
    <xf numFmtId="3" fontId="20" fillId="33" borderId="14" xfId="58" applyNumberFormat="1" applyFont="1" applyFill="1" applyBorder="1" applyAlignment="1">
      <alignment horizontal="center" vertical="center"/>
      <protection/>
    </xf>
    <xf numFmtId="3" fontId="20" fillId="33" borderId="15" xfId="58" applyNumberFormat="1" applyFont="1" applyFill="1" applyBorder="1" applyAlignment="1">
      <alignment horizontal="center" vertical="center"/>
      <protection/>
    </xf>
    <xf numFmtId="0" fontId="27" fillId="33" borderId="10" xfId="58" applyFont="1" applyFill="1" applyBorder="1" applyAlignment="1">
      <alignment horizontal="center" vertical="center" wrapText="1"/>
      <protection/>
    </xf>
    <xf numFmtId="0" fontId="27" fillId="0" borderId="10" xfId="58" applyFont="1" applyFill="1" applyBorder="1" applyAlignment="1">
      <alignment horizontal="right" vertical="center"/>
      <protection/>
    </xf>
    <xf numFmtId="3" fontId="33" fillId="0" borderId="10" xfId="58" applyNumberFormat="1" applyFont="1" applyFill="1" applyBorder="1" applyAlignment="1">
      <alignment vertical="center"/>
      <protection/>
    </xf>
    <xf numFmtId="3" fontId="33" fillId="0" borderId="10" xfId="56" applyNumberFormat="1" applyFont="1" applyFill="1" applyBorder="1" applyAlignment="1">
      <alignment vertical="center"/>
      <protection/>
    </xf>
    <xf numFmtId="3" fontId="33" fillId="0" borderId="10" xfId="58" applyNumberFormat="1" applyFont="1" applyFill="1" applyBorder="1" applyAlignment="1">
      <alignment horizontal="center" vertical="center"/>
      <protection/>
    </xf>
    <xf numFmtId="3" fontId="32" fillId="33" borderId="10" xfId="58" applyNumberFormat="1" applyFont="1" applyFill="1" applyBorder="1" applyAlignment="1">
      <alignment horizontal="right" vertical="center"/>
      <protection/>
    </xf>
    <xf numFmtId="3" fontId="33" fillId="0" borderId="10" xfId="56" applyNumberFormat="1" applyFont="1" applyFill="1" applyBorder="1" applyAlignment="1">
      <alignment horizontal="right" vertical="center"/>
      <protection/>
    </xf>
    <xf numFmtId="3" fontId="34" fillId="0" borderId="10" xfId="58" applyNumberFormat="1" applyFont="1" applyFill="1" applyBorder="1" applyAlignment="1">
      <alignment horizontal="center" vertical="center"/>
      <protection/>
    </xf>
    <xf numFmtId="3" fontId="35" fillId="0" borderId="10" xfId="58" applyNumberFormat="1" applyFont="1" applyFill="1" applyBorder="1" applyAlignment="1">
      <alignment horizontal="center" vertical="center"/>
      <protection/>
    </xf>
    <xf numFmtId="3" fontId="32" fillId="34" borderId="10" xfId="58" applyNumberFormat="1" applyFont="1" applyFill="1" applyBorder="1" applyAlignment="1">
      <alignment vertical="center"/>
      <protection/>
    </xf>
    <xf numFmtId="0" fontId="20" fillId="34" borderId="15" xfId="58" applyFont="1" applyFill="1" applyBorder="1" applyAlignment="1">
      <alignment vertical="center"/>
      <protection/>
    </xf>
    <xf numFmtId="0" fontId="20" fillId="34" borderId="10" xfId="58" applyFont="1" applyFill="1" applyBorder="1" applyAlignment="1">
      <alignment vertical="center"/>
      <protection/>
    </xf>
    <xf numFmtId="0" fontId="32" fillId="34" borderId="10" xfId="58" applyFont="1" applyFill="1" applyBorder="1" applyAlignment="1">
      <alignment vertical="center"/>
      <protection/>
    </xf>
    <xf numFmtId="3" fontId="32" fillId="34" borderId="10" xfId="58" applyNumberFormat="1" applyFont="1" applyFill="1" applyBorder="1" applyAlignment="1">
      <alignment vertical="center" wrapText="1"/>
      <protection/>
    </xf>
    <xf numFmtId="3" fontId="32" fillId="34" borderId="16" xfId="58" applyNumberFormat="1" applyFont="1" applyFill="1" applyBorder="1" applyAlignment="1">
      <alignment vertical="center"/>
      <protection/>
    </xf>
    <xf numFmtId="3" fontId="32" fillId="34" borderId="15" xfId="58" applyNumberFormat="1" applyFont="1" applyFill="1" applyBorder="1" applyAlignment="1">
      <alignment vertical="center"/>
      <protection/>
    </xf>
    <xf numFmtId="0" fontId="27" fillId="0" borderId="10" xfId="58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3" fontId="36" fillId="34" borderId="10" xfId="58" applyNumberFormat="1" applyFont="1" applyFill="1" applyBorder="1" applyAlignment="1">
      <alignment vertical="center"/>
      <protection/>
    </xf>
    <xf numFmtId="0" fontId="37" fillId="0" borderId="0" xfId="58" applyFont="1" applyFill="1" applyAlignment="1">
      <alignment vertical="center"/>
      <protection/>
    </xf>
    <xf numFmtId="3" fontId="33" fillId="35" borderId="10" xfId="58" applyNumberFormat="1" applyFont="1" applyFill="1" applyBorder="1" applyAlignment="1">
      <alignment horizontal="right" vertical="center"/>
      <protection/>
    </xf>
    <xf numFmtId="3" fontId="38" fillId="0" borderId="10" xfId="58" applyNumberFormat="1" applyFont="1" applyFill="1" applyBorder="1" applyAlignment="1">
      <alignment horizontal="center" vertical="center"/>
      <protection/>
    </xf>
    <xf numFmtId="3" fontId="39" fillId="34" borderId="10" xfId="58" applyNumberFormat="1" applyFont="1" applyFill="1" applyBorder="1" applyAlignment="1">
      <alignment vertical="center"/>
      <protection/>
    </xf>
    <xf numFmtId="3" fontId="40" fillId="0" borderId="0" xfId="58" applyNumberFormat="1" applyFont="1" applyFill="1" applyAlignment="1">
      <alignment vertical="center"/>
      <protection/>
    </xf>
    <xf numFmtId="3" fontId="33" fillId="0" borderId="0" xfId="58" applyNumberFormat="1" applyFont="1" applyFill="1" applyAlignment="1">
      <alignment vertical="center"/>
      <protection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3" fontId="43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3" fontId="41" fillId="33" borderId="15" xfId="0" applyNumberFormat="1" applyFont="1" applyFill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/>
    </xf>
    <xf numFmtId="3" fontId="5" fillId="36" borderId="10" xfId="0" applyNumberFormat="1" applyFont="1" applyFill="1" applyBorder="1" applyAlignment="1">
      <alignment horizontal="center" vertical="center" wrapText="1"/>
    </xf>
    <xf numFmtId="3" fontId="27" fillId="34" borderId="10" xfId="58" applyNumberFormat="1" applyFont="1" applyFill="1" applyBorder="1" applyAlignment="1">
      <alignment horizontal="center" vertical="center"/>
      <protection/>
    </xf>
    <xf numFmtId="0" fontId="27" fillId="33" borderId="10" xfId="58" applyFont="1" applyFill="1" applyBorder="1" applyAlignment="1">
      <alignment horizontal="center" vertical="center" wrapText="1"/>
      <protection/>
    </xf>
    <xf numFmtId="3" fontId="27" fillId="33" borderId="10" xfId="58" applyNumberFormat="1" applyFont="1" applyFill="1" applyBorder="1" applyAlignment="1">
      <alignment horizontal="center" vertical="center"/>
      <protection/>
    </xf>
    <xf numFmtId="3" fontId="15" fillId="0" borderId="10" xfId="57" applyNumberFormat="1" applyFont="1" applyBorder="1">
      <alignment/>
      <protection/>
    </xf>
    <xf numFmtId="0" fontId="108" fillId="37" borderId="10" xfId="57" applyFont="1" applyFill="1" applyBorder="1">
      <alignment/>
      <protection/>
    </xf>
    <xf numFmtId="49" fontId="15" fillId="0" borderId="12" xfId="57" applyNumberFormat="1" applyFont="1" applyBorder="1">
      <alignment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38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4" fillId="38" borderId="0" xfId="0" applyFont="1" applyFill="1" applyAlignment="1">
      <alignment/>
    </xf>
    <xf numFmtId="0" fontId="109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109" fillId="37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4" fillId="39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right"/>
    </xf>
    <xf numFmtId="0" fontId="1" fillId="39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9" borderId="0" xfId="0" applyFont="1" applyFill="1" applyAlignment="1">
      <alignment/>
    </xf>
    <xf numFmtId="0" fontId="2" fillId="39" borderId="10" xfId="0" applyFont="1" applyFill="1" applyBorder="1" applyAlignment="1">
      <alignment horizontal="right"/>
    </xf>
    <xf numFmtId="0" fontId="4" fillId="40" borderId="10" xfId="0" applyFont="1" applyFill="1" applyBorder="1" applyAlignment="1">
      <alignment/>
    </xf>
    <xf numFmtId="0" fontId="4" fillId="40" borderId="15" xfId="0" applyFont="1" applyFill="1" applyBorder="1" applyAlignment="1">
      <alignment/>
    </xf>
    <xf numFmtId="0" fontId="4" fillId="40" borderId="16" xfId="0" applyFont="1" applyFill="1" applyBorder="1" applyAlignment="1">
      <alignment/>
    </xf>
    <xf numFmtId="0" fontId="4" fillId="40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7" fillId="41" borderId="10" xfId="0" applyFont="1" applyFill="1" applyBorder="1" applyAlignment="1">
      <alignment horizontal="right"/>
    </xf>
    <xf numFmtId="0" fontId="4" fillId="37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5" fillId="33" borderId="15" xfId="0" applyFont="1" applyFill="1" applyBorder="1" applyAlignment="1">
      <alignment vertical="center" wrapText="1"/>
    </xf>
    <xf numFmtId="3" fontId="5" fillId="33" borderId="15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4" fillId="0" borderId="12" xfId="57" applyFont="1" applyBorder="1" applyAlignment="1">
      <alignment horizontal="center"/>
      <protection/>
    </xf>
    <xf numFmtId="0" fontId="14" fillId="0" borderId="10" xfId="57" applyFont="1" applyBorder="1" applyAlignment="1">
      <alignment horizontal="center"/>
      <protection/>
    </xf>
    <xf numFmtId="0" fontId="15" fillId="37" borderId="17" xfId="57" applyFont="1" applyFill="1" applyBorder="1">
      <alignment/>
      <protection/>
    </xf>
    <xf numFmtId="0" fontId="15" fillId="37" borderId="12" xfId="57" applyFont="1" applyFill="1" applyBorder="1">
      <alignment/>
      <protection/>
    </xf>
    <xf numFmtId="0" fontId="15" fillId="37" borderId="10" xfId="57" applyFont="1" applyFill="1" applyBorder="1">
      <alignment/>
      <protection/>
    </xf>
    <xf numFmtId="0" fontId="14" fillId="37" borderId="17" xfId="57" applyFont="1" applyFill="1" applyBorder="1">
      <alignment/>
      <protection/>
    </xf>
    <xf numFmtId="0" fontId="27" fillId="33" borderId="14" xfId="58" applyFont="1" applyFill="1" applyBorder="1" applyAlignment="1">
      <alignment horizontal="center" vertical="center" wrapText="1"/>
      <protection/>
    </xf>
    <xf numFmtId="3" fontId="23" fillId="0" borderId="16" xfId="58" applyNumberFormat="1" applyFont="1" applyFill="1" applyBorder="1" applyAlignment="1">
      <alignment horizontal="center" vertical="center"/>
      <protection/>
    </xf>
    <xf numFmtId="3" fontId="27" fillId="33" borderId="10" xfId="58" applyNumberFormat="1" applyFont="1" applyFill="1" applyBorder="1" applyAlignment="1">
      <alignment horizontal="center" vertical="center"/>
      <protection/>
    </xf>
    <xf numFmtId="0" fontId="22" fillId="33" borderId="16" xfId="58" applyFont="1" applyFill="1" applyBorder="1" applyAlignment="1">
      <alignment horizontal="center" vertical="center" wrapText="1"/>
      <protection/>
    </xf>
    <xf numFmtId="3" fontId="27" fillId="33" borderId="18" xfId="58" applyNumberFormat="1" applyFont="1" applyFill="1" applyBorder="1" applyAlignment="1">
      <alignment horizontal="center" vertical="center"/>
      <protection/>
    </xf>
    <xf numFmtId="3" fontId="2" fillId="0" borderId="0" xfId="0" applyNumberFormat="1" applyFont="1" applyBorder="1" applyAlignment="1">
      <alignment/>
    </xf>
    <xf numFmtId="0" fontId="1" fillId="38" borderId="19" xfId="0" applyFont="1" applyFill="1" applyBorder="1" applyAlignment="1">
      <alignment/>
    </xf>
    <xf numFmtId="0" fontId="1" fillId="38" borderId="20" xfId="0" applyFont="1" applyFill="1" applyBorder="1" applyAlignment="1">
      <alignment/>
    </xf>
    <xf numFmtId="0" fontId="1" fillId="38" borderId="0" xfId="0" applyFont="1" applyFill="1" applyAlignment="1">
      <alignment/>
    </xf>
    <xf numFmtId="0" fontId="2" fillId="0" borderId="0" xfId="0" applyFont="1" applyBorder="1" applyAlignment="1">
      <alignment/>
    </xf>
    <xf numFmtId="0" fontId="27" fillId="33" borderId="16" xfId="58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vertical="center" wrapText="1"/>
    </xf>
    <xf numFmtId="0" fontId="7" fillId="39" borderId="10" xfId="0" applyFont="1" applyFill="1" applyBorder="1" applyAlignment="1">
      <alignment wrapText="1"/>
    </xf>
    <xf numFmtId="0" fontId="4" fillId="40" borderId="1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41" borderId="10" xfId="0" applyFont="1" applyFill="1" applyBorder="1" applyAlignment="1">
      <alignment/>
    </xf>
    <xf numFmtId="3" fontId="27" fillId="33" borderId="10" xfId="58" applyNumberFormat="1" applyFont="1" applyFill="1" applyBorder="1" applyAlignment="1">
      <alignment horizontal="center" vertical="center" wrapText="1"/>
      <protection/>
    </xf>
    <xf numFmtId="0" fontId="2" fillId="0" borderId="15" xfId="0" applyFont="1" applyBorder="1" applyAlignment="1">
      <alignment vertical="center"/>
    </xf>
    <xf numFmtId="0" fontId="15" fillId="0" borderId="15" xfId="57" applyFont="1" applyBorder="1">
      <alignment/>
      <protection/>
    </xf>
    <xf numFmtId="3" fontId="27" fillId="33" borderId="21" xfId="58" applyNumberFormat="1" applyFont="1" applyFill="1" applyBorder="1" applyAlignment="1">
      <alignment horizontal="center" vertical="center"/>
      <protection/>
    </xf>
    <xf numFmtId="3" fontId="27" fillId="33" borderId="22" xfId="58" applyNumberFormat="1" applyFont="1" applyFill="1" applyBorder="1" applyAlignment="1">
      <alignment horizontal="center" vertical="center"/>
      <protection/>
    </xf>
    <xf numFmtId="0" fontId="19" fillId="0" borderId="0" xfId="58" applyFont="1" applyFill="1" applyBorder="1" applyAlignment="1">
      <alignment vertical="center"/>
      <protection/>
    </xf>
    <xf numFmtId="3" fontId="27" fillId="33" borderId="0" xfId="58" applyNumberFormat="1" applyFont="1" applyFill="1" applyBorder="1" applyAlignment="1">
      <alignment horizontal="center" vertical="center"/>
      <protection/>
    </xf>
    <xf numFmtId="3" fontId="20" fillId="33" borderId="18" xfId="58" applyNumberFormat="1" applyFont="1" applyFill="1" applyBorder="1" applyAlignment="1">
      <alignment horizontal="center" vertical="center"/>
      <protection/>
    </xf>
    <xf numFmtId="3" fontId="20" fillId="33" borderId="21" xfId="58" applyNumberFormat="1" applyFont="1" applyFill="1" applyBorder="1" applyAlignment="1">
      <alignment horizontal="center" vertical="center"/>
      <protection/>
    </xf>
    <xf numFmtId="3" fontId="20" fillId="33" borderId="22" xfId="58" applyNumberFormat="1" applyFont="1" applyFill="1" applyBorder="1" applyAlignment="1">
      <alignment horizontal="center" vertical="center"/>
      <protection/>
    </xf>
    <xf numFmtId="3" fontId="27" fillId="33" borderId="12" xfId="58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3" fontId="27" fillId="33" borderId="23" xfId="58" applyNumberFormat="1" applyFont="1" applyFill="1" applyBorder="1" applyAlignment="1">
      <alignment horizontal="center" vertical="center"/>
      <protection/>
    </xf>
    <xf numFmtId="3" fontId="27" fillId="33" borderId="24" xfId="58" applyNumberFormat="1" applyFont="1" applyFill="1" applyBorder="1" applyAlignment="1">
      <alignment horizontal="center" vertical="center"/>
      <protection/>
    </xf>
    <xf numFmtId="0" fontId="19" fillId="0" borderId="25" xfId="58" applyFont="1" applyFill="1" applyBorder="1" applyAlignment="1">
      <alignment vertical="center"/>
      <protection/>
    </xf>
    <xf numFmtId="0" fontId="19" fillId="0" borderId="26" xfId="58" applyFont="1" applyFill="1" applyBorder="1" applyAlignment="1">
      <alignment vertical="center"/>
      <protection/>
    </xf>
    <xf numFmtId="0" fontId="19" fillId="0" borderId="24" xfId="58" applyFont="1" applyFill="1" applyBorder="1" applyAlignment="1">
      <alignment vertical="center"/>
      <protection/>
    </xf>
    <xf numFmtId="0" fontId="1" fillId="37" borderId="18" xfId="0" applyFont="1" applyFill="1" applyBorder="1" applyAlignment="1">
      <alignment horizontal="center"/>
    </xf>
    <xf numFmtId="0" fontId="2" fillId="37" borderId="21" xfId="0" applyFont="1" applyFill="1" applyBorder="1" applyAlignment="1">
      <alignment/>
    </xf>
    <xf numFmtId="0" fontId="2" fillId="37" borderId="22" xfId="0" applyFont="1" applyFill="1" applyBorder="1" applyAlignment="1">
      <alignment/>
    </xf>
    <xf numFmtId="0" fontId="44" fillId="37" borderId="18" xfId="0" applyFont="1" applyFill="1" applyBorder="1" applyAlignment="1">
      <alignment/>
    </xf>
    <xf numFmtId="0" fontId="44" fillId="37" borderId="21" xfId="0" applyFont="1" applyFill="1" applyBorder="1" applyAlignment="1">
      <alignment/>
    </xf>
    <xf numFmtId="0" fontId="44" fillId="37" borderId="22" xfId="0" applyFont="1" applyFill="1" applyBorder="1" applyAlignment="1">
      <alignment horizontal="right"/>
    </xf>
    <xf numFmtId="0" fontId="41" fillId="37" borderId="18" xfId="0" applyFont="1" applyFill="1" applyBorder="1" applyAlignment="1">
      <alignment horizontal="center" vertical="center" wrapText="1"/>
    </xf>
    <xf numFmtId="0" fontId="41" fillId="37" borderId="21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/>
    </xf>
    <xf numFmtId="0" fontId="2" fillId="0" borderId="0" xfId="0" applyFont="1" applyAlignment="1">
      <alignment horizontal="center"/>
    </xf>
    <xf numFmtId="3" fontId="32" fillId="33" borderId="22" xfId="58" applyNumberFormat="1" applyFont="1" applyFill="1" applyBorder="1" applyAlignment="1">
      <alignment horizontal="center" vertical="center"/>
      <protection/>
    </xf>
    <xf numFmtId="3" fontId="32" fillId="33" borderId="12" xfId="58" applyNumberFormat="1" applyFont="1" applyFill="1" applyBorder="1" applyAlignment="1">
      <alignment horizontal="center" vertical="center"/>
      <protection/>
    </xf>
    <xf numFmtId="3" fontId="32" fillId="33" borderId="10" xfId="58" applyNumberFormat="1" applyFont="1" applyFill="1" applyBorder="1" applyAlignment="1">
      <alignment horizontal="center" vertical="center"/>
      <protection/>
    </xf>
    <xf numFmtId="0" fontId="4" fillId="37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3" fillId="33" borderId="10" xfId="57" applyFont="1" applyFill="1" applyBorder="1" applyAlignment="1">
      <alignment horizontal="center" vertical="center"/>
      <protection/>
    </xf>
    <xf numFmtId="0" fontId="4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32" fillId="33" borderId="23" xfId="58" applyNumberFormat="1" applyFont="1" applyFill="1" applyBorder="1" applyAlignment="1">
      <alignment horizontal="center" vertical="center"/>
      <protection/>
    </xf>
    <xf numFmtId="3" fontId="32" fillId="33" borderId="0" xfId="58" applyNumberFormat="1" applyFont="1" applyFill="1" applyBorder="1" applyAlignment="1">
      <alignment horizontal="center" vertical="center"/>
      <protection/>
    </xf>
    <xf numFmtId="3" fontId="32" fillId="33" borderId="24" xfId="58" applyNumberFormat="1" applyFont="1" applyFill="1" applyBorder="1" applyAlignment="1">
      <alignment horizontal="center" vertical="center"/>
      <protection/>
    </xf>
    <xf numFmtId="3" fontId="32" fillId="33" borderId="18" xfId="58" applyNumberFormat="1" applyFont="1" applyFill="1" applyBorder="1" applyAlignment="1">
      <alignment horizontal="center" vertical="center"/>
      <protection/>
    </xf>
    <xf numFmtId="3" fontId="32" fillId="33" borderId="21" xfId="58" applyNumberFormat="1" applyFont="1" applyFill="1" applyBorder="1" applyAlignment="1">
      <alignment horizontal="center" vertical="center"/>
      <protection/>
    </xf>
    <xf numFmtId="3" fontId="32" fillId="33" borderId="27" xfId="58" applyNumberFormat="1" applyFont="1" applyFill="1" applyBorder="1" applyAlignment="1">
      <alignment horizontal="center" vertical="center"/>
      <protection/>
    </xf>
    <xf numFmtId="3" fontId="32" fillId="33" borderId="25" xfId="58" applyNumberFormat="1" applyFont="1" applyFill="1" applyBorder="1" applyAlignment="1">
      <alignment horizontal="center" vertical="center"/>
      <protection/>
    </xf>
    <xf numFmtId="3" fontId="32" fillId="33" borderId="26" xfId="58" applyNumberFormat="1" applyFont="1" applyFill="1" applyBorder="1" applyAlignment="1">
      <alignment horizontal="center" vertical="center"/>
      <protection/>
    </xf>
    <xf numFmtId="0" fontId="32" fillId="33" borderId="10" xfId="58" applyFont="1" applyFill="1" applyBorder="1" applyAlignment="1">
      <alignment horizontal="center" vertical="center" wrapText="1"/>
      <protection/>
    </xf>
    <xf numFmtId="3" fontId="32" fillId="33" borderId="10" xfId="58" applyNumberFormat="1" applyFont="1" applyFill="1" applyBorder="1" applyAlignment="1">
      <alignment horizontal="center" vertical="center" wrapText="1"/>
      <protection/>
    </xf>
    <xf numFmtId="0" fontId="14" fillId="37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wrapText="1"/>
    </xf>
    <xf numFmtId="0" fontId="15" fillId="0" borderId="10" xfId="0" applyFont="1" applyBorder="1" applyAlignment="1">
      <alignment horizontal="right"/>
    </xf>
    <xf numFmtId="0" fontId="15" fillId="0" borderId="10" xfId="0" applyFont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right" vertical="center"/>
    </xf>
    <xf numFmtId="0" fontId="46" fillId="0" borderId="10" xfId="0" applyFont="1" applyBorder="1" applyAlignment="1">
      <alignment vertical="center" wrapText="1"/>
    </xf>
    <xf numFmtId="3" fontId="3" fillId="35" borderId="10" xfId="0" applyNumberFormat="1" applyFont="1" applyFill="1" applyBorder="1" applyAlignment="1">
      <alignment vertical="center"/>
    </xf>
    <xf numFmtId="0" fontId="46" fillId="0" borderId="10" xfId="0" applyFont="1" applyFill="1" applyBorder="1" applyAlignment="1">
      <alignment vertical="center" wrapText="1"/>
    </xf>
    <xf numFmtId="0" fontId="46" fillId="34" borderId="10" xfId="0" applyFont="1" applyFill="1" applyBorder="1" applyAlignment="1">
      <alignment vertical="center" wrapText="1"/>
    </xf>
    <xf numFmtId="11" fontId="3" fillId="37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14" fillId="39" borderId="10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/>
    </xf>
    <xf numFmtId="0" fontId="14" fillId="39" borderId="10" xfId="0" applyFont="1" applyFill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5" fillId="41" borderId="10" xfId="0" applyFont="1" applyFill="1" applyBorder="1" applyAlignment="1">
      <alignment horizontal="right"/>
    </xf>
    <xf numFmtId="0" fontId="15" fillId="39" borderId="10" xfId="0" applyFont="1" applyFill="1" applyBorder="1" applyAlignment="1">
      <alignment wrapText="1"/>
    </xf>
    <xf numFmtId="0" fontId="15" fillId="0" borderId="10" xfId="0" applyFont="1" applyBorder="1" applyAlignment="1">
      <alignment/>
    </xf>
    <xf numFmtId="0" fontId="14" fillId="40" borderId="10" xfId="0" applyFont="1" applyFill="1" applyBorder="1" applyAlignment="1">
      <alignment horizontal="center" vertical="center"/>
    </xf>
    <xf numFmtId="0" fontId="14" fillId="40" borderId="10" xfId="0" applyFont="1" applyFill="1" applyBorder="1" applyAlignment="1">
      <alignment/>
    </xf>
    <xf numFmtId="0" fontId="14" fillId="40" borderId="10" xfId="0" applyFont="1" applyFill="1" applyBorder="1" applyAlignment="1">
      <alignment wrapText="1"/>
    </xf>
    <xf numFmtId="0" fontId="14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textRotation="90" wrapText="1"/>
    </xf>
    <xf numFmtId="3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3" fontId="3" fillId="37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2" fillId="33" borderId="16" xfId="58" applyFont="1" applyFill="1" applyBorder="1" applyAlignment="1">
      <alignment horizontal="center" vertical="center" wrapText="1"/>
      <protection/>
    </xf>
    <xf numFmtId="0" fontId="32" fillId="33" borderId="14" xfId="58" applyFont="1" applyFill="1" applyBorder="1" applyAlignment="1">
      <alignment horizontal="center" vertical="center" wrapText="1"/>
      <protection/>
    </xf>
    <xf numFmtId="0" fontId="15" fillId="37" borderId="17" xfId="57" applyFont="1" applyFill="1" applyBorder="1" applyAlignment="1">
      <alignment vertical="center"/>
      <protection/>
    </xf>
    <xf numFmtId="0" fontId="15" fillId="37" borderId="12" xfId="57" applyFont="1" applyFill="1" applyBorder="1" applyAlignment="1">
      <alignment vertical="center"/>
      <protection/>
    </xf>
    <xf numFmtId="0" fontId="15" fillId="37" borderId="10" xfId="57" applyFont="1" applyFill="1" applyBorder="1" applyAlignment="1">
      <alignment vertical="center"/>
      <protection/>
    </xf>
    <xf numFmtId="0" fontId="16" fillId="0" borderId="11" xfId="57" applyFont="1" applyBorder="1" applyAlignment="1">
      <alignment vertical="center"/>
      <protection/>
    </xf>
    <xf numFmtId="0" fontId="14" fillId="0" borderId="12" xfId="57" applyFont="1" applyBorder="1" applyAlignment="1">
      <alignment vertical="center"/>
      <protection/>
    </xf>
    <xf numFmtId="0" fontId="15" fillId="0" borderId="11" xfId="57" applyFont="1" applyBorder="1" applyAlignment="1">
      <alignment vertical="center"/>
      <protection/>
    </xf>
    <xf numFmtId="0" fontId="15" fillId="0" borderId="12" xfId="57" applyFont="1" applyBorder="1" applyAlignment="1">
      <alignment vertical="center"/>
      <protection/>
    </xf>
    <xf numFmtId="0" fontId="14" fillId="37" borderId="17" xfId="57" applyFont="1" applyFill="1" applyBorder="1" applyAlignment="1">
      <alignment vertical="center"/>
      <protection/>
    </xf>
    <xf numFmtId="0" fontId="15" fillId="0" borderId="12" xfId="57" applyFont="1" applyFill="1" applyBorder="1" applyAlignment="1">
      <alignment vertical="center"/>
      <protection/>
    </xf>
    <xf numFmtId="0" fontId="15" fillId="0" borderId="13" xfId="57" applyFont="1" applyFill="1" applyBorder="1" applyAlignment="1">
      <alignment vertical="center"/>
      <protection/>
    </xf>
    <xf numFmtId="0" fontId="15" fillId="0" borderId="13" xfId="57" applyFont="1" applyBorder="1" applyAlignment="1">
      <alignment vertical="center"/>
      <protection/>
    </xf>
    <xf numFmtId="0" fontId="49" fillId="37" borderId="10" xfId="57" applyFont="1" applyFill="1" applyBorder="1" applyAlignment="1">
      <alignment horizontal="center" vertical="center"/>
      <protection/>
    </xf>
    <xf numFmtId="49" fontId="49" fillId="37" borderId="10" xfId="57" applyNumberFormat="1" applyFont="1" applyFill="1" applyBorder="1" applyAlignment="1">
      <alignment vertical="center"/>
      <protection/>
    </xf>
    <xf numFmtId="0" fontId="49" fillId="37" borderId="10" xfId="57" applyFont="1" applyFill="1" applyBorder="1" applyAlignment="1">
      <alignment vertical="center"/>
      <protection/>
    </xf>
    <xf numFmtId="3" fontId="49" fillId="37" borderId="10" xfId="57" applyNumberFormat="1" applyFont="1" applyFill="1" applyBorder="1" applyAlignment="1">
      <alignment vertical="center"/>
      <protection/>
    </xf>
    <xf numFmtId="49" fontId="50" fillId="37" borderId="10" xfId="57" applyNumberFormat="1" applyFont="1" applyFill="1" applyBorder="1" applyAlignment="1">
      <alignment vertical="center"/>
      <protection/>
    </xf>
    <xf numFmtId="0" fontId="51" fillId="37" borderId="10" xfId="57" applyFont="1" applyFill="1" applyBorder="1" applyAlignment="1">
      <alignment vertical="center"/>
      <protection/>
    </xf>
    <xf numFmtId="3" fontId="51" fillId="37" borderId="10" xfId="57" applyNumberFormat="1" applyFont="1" applyFill="1" applyBorder="1" applyAlignment="1">
      <alignment vertical="center"/>
      <protection/>
    </xf>
    <xf numFmtId="0" fontId="49" fillId="0" borderId="10" xfId="57" applyFont="1" applyBorder="1" applyAlignment="1">
      <alignment horizontal="center" vertical="center"/>
      <protection/>
    </xf>
    <xf numFmtId="49" fontId="50" fillId="0" borderId="10" xfId="57" applyNumberFormat="1" applyFont="1" applyBorder="1" applyAlignment="1">
      <alignment horizontal="right" vertical="center"/>
      <protection/>
    </xf>
    <xf numFmtId="0" fontId="50" fillId="0" borderId="10" xfId="57" applyFont="1" applyBorder="1" applyAlignment="1">
      <alignment horizontal="left" vertical="center"/>
      <protection/>
    </xf>
    <xf numFmtId="3" fontId="50" fillId="0" borderId="10" xfId="57" applyNumberFormat="1" applyFont="1" applyBorder="1" applyAlignment="1">
      <alignment vertical="center"/>
      <protection/>
    </xf>
    <xf numFmtId="3" fontId="49" fillId="35" borderId="10" xfId="57" applyNumberFormat="1" applyFont="1" applyFill="1" applyBorder="1" applyAlignment="1">
      <alignment vertical="center"/>
      <protection/>
    </xf>
    <xf numFmtId="0" fontId="50" fillId="0" borderId="10" xfId="57" applyFont="1" applyBorder="1" applyAlignment="1">
      <alignment vertical="center"/>
      <protection/>
    </xf>
    <xf numFmtId="0" fontId="51" fillId="0" borderId="10" xfId="57" applyFont="1" applyBorder="1" applyAlignment="1">
      <alignment horizontal="center" vertical="center"/>
      <protection/>
    </xf>
    <xf numFmtId="49" fontId="51" fillId="0" borderId="10" xfId="57" applyNumberFormat="1" applyFont="1" applyBorder="1" applyAlignment="1">
      <alignment horizontal="right" vertical="center"/>
      <protection/>
    </xf>
    <xf numFmtId="0" fontId="51" fillId="0" borderId="10" xfId="57" applyFont="1" applyBorder="1" applyAlignment="1">
      <alignment vertical="center"/>
      <protection/>
    </xf>
    <xf numFmtId="3" fontId="51" fillId="0" borderId="10" xfId="57" applyNumberFormat="1" applyFont="1" applyBorder="1" applyAlignment="1">
      <alignment vertical="center"/>
      <protection/>
    </xf>
    <xf numFmtId="3" fontId="51" fillId="35" borderId="10" xfId="57" applyNumberFormat="1" applyFont="1" applyFill="1" applyBorder="1" applyAlignment="1">
      <alignment vertical="center"/>
      <protection/>
    </xf>
    <xf numFmtId="49" fontId="50" fillId="0" borderId="10" xfId="57" applyNumberFormat="1" applyFont="1" applyBorder="1" applyAlignment="1">
      <alignment vertical="center"/>
      <protection/>
    </xf>
    <xf numFmtId="0" fontId="49" fillId="0" borderId="10" xfId="57" applyFont="1" applyBorder="1" applyAlignment="1">
      <alignment vertical="center"/>
      <protection/>
    </xf>
    <xf numFmtId="3" fontId="49" fillId="0" borderId="10" xfId="57" applyNumberFormat="1" applyFont="1" applyBorder="1" applyAlignment="1">
      <alignment vertical="center"/>
      <protection/>
    </xf>
    <xf numFmtId="0" fontId="51" fillId="0" borderId="10" xfId="57" applyFont="1" applyBorder="1" applyAlignment="1">
      <alignment vertical="center" wrapText="1"/>
      <protection/>
    </xf>
    <xf numFmtId="0" fontId="52" fillId="0" borderId="10" xfId="57" applyFont="1" applyBorder="1" applyAlignment="1">
      <alignment horizontal="left" vertical="center"/>
      <protection/>
    </xf>
    <xf numFmtId="49" fontId="52" fillId="0" borderId="10" xfId="57" applyNumberFormat="1" applyFont="1" applyBorder="1" applyAlignment="1">
      <alignment horizontal="left" vertical="center" wrapText="1"/>
      <protection/>
    </xf>
    <xf numFmtId="49" fontId="52" fillId="0" borderId="10" xfId="57" applyNumberFormat="1" applyFont="1" applyBorder="1" applyAlignment="1" quotePrefix="1">
      <alignment horizontal="left" vertical="center" wrapText="1"/>
      <protection/>
    </xf>
    <xf numFmtId="49" fontId="50" fillId="0" borderId="10" xfId="57" applyNumberFormat="1" applyFont="1" applyBorder="1" applyAlignment="1">
      <alignment horizontal="left" vertical="center" wrapText="1"/>
      <protection/>
    </xf>
    <xf numFmtId="0" fontId="49" fillId="0" borderId="10" xfId="57" applyFont="1" applyFill="1" applyBorder="1" applyAlignment="1">
      <alignment horizontal="center" vertical="center"/>
      <protection/>
    </xf>
    <xf numFmtId="49" fontId="50" fillId="0" borderId="10" xfId="57" applyNumberFormat="1" applyFont="1" applyFill="1" applyBorder="1" applyAlignment="1">
      <alignment horizontal="right" vertical="center"/>
      <protection/>
    </xf>
    <xf numFmtId="0" fontId="52" fillId="0" borderId="10" xfId="57" applyFont="1" applyFill="1" applyBorder="1" applyAlignment="1">
      <alignment horizontal="left" vertical="center"/>
      <protection/>
    </xf>
    <xf numFmtId="3" fontId="50" fillId="0" borderId="10" xfId="57" applyNumberFormat="1" applyFont="1" applyFill="1" applyBorder="1" applyAlignment="1">
      <alignment vertical="center"/>
      <protection/>
    </xf>
    <xf numFmtId="0" fontId="52" fillId="35" borderId="10" xfId="57" applyFont="1" applyFill="1" applyBorder="1" applyAlignment="1">
      <alignment vertical="center"/>
      <protection/>
    </xf>
    <xf numFmtId="0" fontId="52" fillId="0" borderId="10" xfId="57" applyFont="1" applyBorder="1" applyAlignment="1">
      <alignment vertical="center"/>
      <protection/>
    </xf>
    <xf numFmtId="49" fontId="50" fillId="0" borderId="10" xfId="57" applyNumberFormat="1" applyFont="1" applyFill="1" applyBorder="1" applyAlignment="1">
      <alignment vertical="center"/>
      <protection/>
    </xf>
    <xf numFmtId="0" fontId="50" fillId="0" borderId="10" xfId="57" applyFont="1" applyFill="1" applyBorder="1" applyAlignment="1">
      <alignment vertical="center"/>
      <protection/>
    </xf>
    <xf numFmtId="0" fontId="49" fillId="0" borderId="12" xfId="57" applyFont="1" applyBorder="1" applyAlignment="1">
      <alignment horizontal="center"/>
      <protection/>
    </xf>
    <xf numFmtId="49" fontId="50" fillId="0" borderId="12" xfId="57" applyNumberFormat="1" applyFont="1" applyBorder="1">
      <alignment/>
      <protection/>
    </xf>
    <xf numFmtId="0" fontId="50" fillId="0" borderId="12" xfId="57" applyFont="1" applyBorder="1">
      <alignment/>
      <protection/>
    </xf>
    <xf numFmtId="0" fontId="49" fillId="0" borderId="12" xfId="57" applyFont="1" applyBorder="1">
      <alignment/>
      <protection/>
    </xf>
    <xf numFmtId="3" fontId="49" fillId="0" borderId="10" xfId="57" applyNumberFormat="1" applyFont="1" applyFill="1" applyBorder="1" applyAlignment="1">
      <alignment vertical="center"/>
      <protection/>
    </xf>
    <xf numFmtId="0" fontId="3" fillId="37" borderId="10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47" fillId="33" borderId="10" xfId="57" applyFont="1" applyFill="1" applyBorder="1" applyAlignment="1">
      <alignment horizontal="center" vertical="center"/>
      <protection/>
    </xf>
    <xf numFmtId="0" fontId="54" fillId="0" borderId="10" xfId="58" applyFont="1" applyFill="1" applyBorder="1" applyAlignment="1">
      <alignment horizontal="right" vertical="center"/>
      <protection/>
    </xf>
    <xf numFmtId="0" fontId="54" fillId="0" borderId="10" xfId="58" applyFont="1" applyFill="1" applyBorder="1" applyAlignment="1">
      <alignment horizontal="left" vertical="center"/>
      <protection/>
    </xf>
    <xf numFmtId="3" fontId="55" fillId="0" borderId="10" xfId="58" applyNumberFormat="1" applyFont="1" applyFill="1" applyBorder="1" applyAlignment="1">
      <alignment vertical="center"/>
      <protection/>
    </xf>
    <xf numFmtId="3" fontId="55" fillId="0" borderId="10" xfId="56" applyNumberFormat="1" applyFont="1" applyFill="1" applyBorder="1" applyAlignment="1">
      <alignment vertical="center"/>
      <protection/>
    </xf>
    <xf numFmtId="3" fontId="55" fillId="0" borderId="10" xfId="56" applyNumberFormat="1" applyFont="1" applyFill="1" applyBorder="1" applyAlignment="1">
      <alignment horizontal="right" vertical="center"/>
      <protection/>
    </xf>
    <xf numFmtId="3" fontId="56" fillId="0" borderId="10" xfId="58" applyNumberFormat="1" applyFont="1" applyFill="1" applyBorder="1" applyAlignment="1">
      <alignment vertical="center"/>
      <protection/>
    </xf>
    <xf numFmtId="3" fontId="56" fillId="0" borderId="10" xfId="58" applyNumberFormat="1" applyFont="1" applyFill="1" applyBorder="1" applyAlignment="1">
      <alignment horizontal="right" vertical="center"/>
      <protection/>
    </xf>
    <xf numFmtId="3" fontId="56" fillId="0" borderId="10" xfId="58" applyNumberFormat="1" applyFont="1" applyFill="1" applyBorder="1" applyAlignment="1">
      <alignment horizontal="center" vertical="center"/>
      <protection/>
    </xf>
    <xf numFmtId="3" fontId="58" fillId="0" borderId="10" xfId="58" applyNumberFormat="1" applyFont="1" applyFill="1" applyBorder="1" applyAlignment="1">
      <alignment horizontal="right" vertical="center"/>
      <protection/>
    </xf>
    <xf numFmtId="0" fontId="55" fillId="0" borderId="10" xfId="58" applyFont="1" applyFill="1" applyBorder="1" applyAlignment="1">
      <alignment vertical="center"/>
      <protection/>
    </xf>
    <xf numFmtId="0" fontId="54" fillId="0" borderId="10" xfId="58" applyFont="1" applyFill="1" applyBorder="1" applyAlignment="1">
      <alignment horizontal="left" vertical="center" wrapText="1"/>
      <protection/>
    </xf>
    <xf numFmtId="3" fontId="59" fillId="0" borderId="10" xfId="58" applyNumberFormat="1" applyFont="1" applyFill="1" applyBorder="1" applyAlignment="1">
      <alignment vertical="center"/>
      <protection/>
    </xf>
    <xf numFmtId="3" fontId="59" fillId="0" borderId="10" xfId="56" applyNumberFormat="1" applyFont="1" applyFill="1" applyBorder="1" applyAlignment="1">
      <alignment vertical="center"/>
      <protection/>
    </xf>
    <xf numFmtId="3" fontId="55" fillId="0" borderId="10" xfId="58" applyNumberFormat="1" applyFont="1" applyFill="1" applyBorder="1" applyAlignment="1">
      <alignment horizontal="center" vertical="center"/>
      <protection/>
    </xf>
    <xf numFmtId="3" fontId="59" fillId="0" borderId="10" xfId="58" applyNumberFormat="1" applyFont="1" applyFill="1" applyBorder="1" applyAlignment="1">
      <alignment horizontal="center" vertical="center"/>
      <protection/>
    </xf>
    <xf numFmtId="3" fontId="54" fillId="33" borderId="10" xfId="58" applyNumberFormat="1" applyFont="1" applyFill="1" applyBorder="1" applyAlignment="1">
      <alignment horizontal="right" vertical="center"/>
      <protection/>
    </xf>
    <xf numFmtId="3" fontId="54" fillId="34" borderId="10" xfId="58" applyNumberFormat="1" applyFont="1" applyFill="1" applyBorder="1" applyAlignment="1">
      <alignment vertical="center"/>
      <protection/>
    </xf>
    <xf numFmtId="3" fontId="54" fillId="34" borderId="16" xfId="58" applyNumberFormat="1" applyFont="1" applyFill="1" applyBorder="1" applyAlignment="1">
      <alignment vertical="center"/>
      <protection/>
    </xf>
    <xf numFmtId="3" fontId="60" fillId="34" borderId="10" xfId="58" applyNumberFormat="1" applyFont="1" applyFill="1" applyBorder="1" applyAlignment="1">
      <alignment vertical="center"/>
      <protection/>
    </xf>
    <xf numFmtId="0" fontId="54" fillId="34" borderId="10" xfId="58" applyFont="1" applyFill="1" applyBorder="1" applyAlignment="1">
      <alignment vertical="center"/>
      <protection/>
    </xf>
    <xf numFmtId="3" fontId="54" fillId="34" borderId="10" xfId="58" applyNumberFormat="1" applyFont="1" applyFill="1" applyBorder="1" applyAlignment="1">
      <alignment vertical="center" wrapText="1"/>
      <protection/>
    </xf>
    <xf numFmtId="3" fontId="61" fillId="34" borderId="10" xfId="58" applyNumberFormat="1" applyFont="1" applyFill="1" applyBorder="1" applyAlignment="1">
      <alignment vertical="center"/>
      <protection/>
    </xf>
    <xf numFmtId="3" fontId="62" fillId="0" borderId="10" xfId="58" applyNumberFormat="1" applyFont="1" applyFill="1" applyBorder="1" applyAlignment="1">
      <alignment vertical="center"/>
      <protection/>
    </xf>
    <xf numFmtId="3" fontId="62" fillId="0" borderId="10" xfId="56" applyNumberFormat="1" applyFont="1" applyFill="1" applyBorder="1" applyAlignment="1">
      <alignment vertical="center"/>
      <protection/>
    </xf>
    <xf numFmtId="3" fontId="63" fillId="0" borderId="10" xfId="58" applyNumberFormat="1" applyFont="1" applyFill="1" applyBorder="1" applyAlignment="1">
      <alignment vertical="center"/>
      <protection/>
    </xf>
    <xf numFmtId="3" fontId="63" fillId="0" borderId="10" xfId="56" applyNumberFormat="1" applyFont="1" applyFill="1" applyBorder="1" applyAlignment="1">
      <alignment vertical="center"/>
      <protection/>
    </xf>
    <xf numFmtId="3" fontId="64" fillId="33" borderId="10" xfId="58" applyNumberFormat="1" applyFont="1" applyFill="1" applyBorder="1" applyAlignment="1">
      <alignment horizontal="right" vertical="center"/>
      <protection/>
    </xf>
    <xf numFmtId="3" fontId="64" fillId="34" borderId="10" xfId="58" applyNumberFormat="1" applyFont="1" applyFill="1" applyBorder="1" applyAlignment="1">
      <alignment vertical="center"/>
      <protection/>
    </xf>
    <xf numFmtId="3" fontId="64" fillId="34" borderId="16" xfId="58" applyNumberFormat="1" applyFont="1" applyFill="1" applyBorder="1" applyAlignment="1">
      <alignment vertical="center"/>
      <protection/>
    </xf>
    <xf numFmtId="3" fontId="65" fillId="34" borderId="10" xfId="58" applyNumberFormat="1" applyFont="1" applyFill="1" applyBorder="1" applyAlignment="1">
      <alignment vertical="center"/>
      <protection/>
    </xf>
    <xf numFmtId="3" fontId="62" fillId="0" borderId="10" xfId="56" applyNumberFormat="1" applyFont="1" applyFill="1" applyBorder="1" applyAlignment="1">
      <alignment horizontal="right" vertical="center"/>
      <protection/>
    </xf>
    <xf numFmtId="3" fontId="66" fillId="0" borderId="10" xfId="58" applyNumberFormat="1" applyFont="1" applyFill="1" applyBorder="1" applyAlignment="1">
      <alignment vertical="center"/>
      <protection/>
    </xf>
    <xf numFmtId="3" fontId="66" fillId="0" borderId="10" xfId="58" applyNumberFormat="1" applyFont="1" applyFill="1" applyBorder="1" applyAlignment="1">
      <alignment horizontal="right" vertical="center"/>
      <protection/>
    </xf>
    <xf numFmtId="3" fontId="66" fillId="0" borderId="10" xfId="58" applyNumberFormat="1" applyFont="1" applyFill="1" applyBorder="1" applyAlignment="1">
      <alignment horizontal="center" vertical="center"/>
      <protection/>
    </xf>
    <xf numFmtId="3" fontId="67" fillId="0" borderId="10" xfId="58" applyNumberFormat="1" applyFont="1" applyFill="1" applyBorder="1" applyAlignment="1">
      <alignment horizontal="right" vertical="center"/>
      <protection/>
    </xf>
    <xf numFmtId="0" fontId="62" fillId="0" borderId="10" xfId="58" applyFont="1" applyFill="1" applyBorder="1" applyAlignment="1">
      <alignment vertical="center"/>
      <protection/>
    </xf>
    <xf numFmtId="3" fontId="62" fillId="35" borderId="10" xfId="58" applyNumberFormat="1" applyFont="1" applyFill="1" applyBorder="1" applyAlignment="1">
      <alignment horizontal="right" vertical="center"/>
      <protection/>
    </xf>
    <xf numFmtId="0" fontId="46" fillId="37" borderId="12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14" fillId="37" borderId="12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39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39" borderId="10" xfId="0" applyFont="1" applyFill="1" applyBorder="1" applyAlignment="1">
      <alignment vertical="center"/>
    </xf>
    <xf numFmtId="0" fontId="14" fillId="39" borderId="10" xfId="0" applyFont="1" applyFill="1" applyBorder="1" applyAlignment="1">
      <alignment horizontal="right" vertical="center"/>
    </xf>
    <xf numFmtId="0" fontId="14" fillId="33" borderId="10" xfId="0" applyFont="1" applyFill="1" applyBorder="1" applyAlignment="1">
      <alignment vertical="center"/>
    </xf>
    <xf numFmtId="0" fontId="14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15" fillId="0" borderId="10" xfId="0" applyFont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5" fillId="41" borderId="10" xfId="0" applyFont="1" applyFill="1" applyBorder="1" applyAlignment="1">
      <alignment horizontal="right" vertical="center"/>
    </xf>
    <xf numFmtId="0" fontId="15" fillId="39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4" fillId="40" borderId="10" xfId="0" applyFont="1" applyFill="1" applyBorder="1" applyAlignment="1">
      <alignment vertical="center"/>
    </xf>
    <xf numFmtId="0" fontId="14" fillId="40" borderId="14" xfId="0" applyFont="1" applyFill="1" applyBorder="1" applyAlignment="1">
      <alignment vertical="center" wrapText="1"/>
    </xf>
    <xf numFmtId="0" fontId="14" fillId="40" borderId="10" xfId="0" applyFont="1" applyFill="1" applyBorder="1" applyAlignment="1">
      <alignment horizontal="right" vertical="center"/>
    </xf>
    <xf numFmtId="3" fontId="14" fillId="39" borderId="10" xfId="0" applyNumberFormat="1" applyFont="1" applyFill="1" applyBorder="1" applyAlignment="1">
      <alignment horizontal="right"/>
    </xf>
    <xf numFmtId="3" fontId="14" fillId="33" borderId="10" xfId="0" applyNumberFormat="1" applyFont="1" applyFill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3" fontId="15" fillId="41" borderId="10" xfId="0" applyNumberFormat="1" applyFont="1" applyFill="1" applyBorder="1" applyAlignment="1">
      <alignment horizontal="right"/>
    </xf>
    <xf numFmtId="3" fontId="14" fillId="40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vertical="center"/>
    </xf>
    <xf numFmtId="0" fontId="3" fillId="37" borderId="10" xfId="0" applyFont="1" applyFill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3" fontId="48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3" fontId="47" fillId="37" borderId="10" xfId="0" applyNumberFormat="1" applyFont="1" applyFill="1" applyBorder="1" applyAlignment="1">
      <alignment vertical="center"/>
    </xf>
    <xf numFmtId="0" fontId="47" fillId="37" borderId="10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vertical="center"/>
    </xf>
    <xf numFmtId="0" fontId="14" fillId="37" borderId="10" xfId="0" applyFont="1" applyFill="1" applyBorder="1" applyAlignment="1">
      <alignment horizontal="center"/>
    </xf>
    <xf numFmtId="3" fontId="15" fillId="0" borderId="10" xfId="0" applyNumberFormat="1" applyFont="1" applyBorder="1" applyAlignment="1">
      <alignment vertical="center"/>
    </xf>
    <xf numFmtId="0" fontId="14" fillId="37" borderId="10" xfId="0" applyFont="1" applyFill="1" applyBorder="1" applyAlignment="1">
      <alignment vertical="center"/>
    </xf>
    <xf numFmtId="3" fontId="14" fillId="37" borderId="10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horizontal="center" vertical="center"/>
    </xf>
    <xf numFmtId="49" fontId="69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center" vertical="center"/>
    </xf>
    <xf numFmtId="49" fontId="70" fillId="0" borderId="10" xfId="0" applyNumberFormat="1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center" vertical="center"/>
    </xf>
    <xf numFmtId="3" fontId="46" fillId="0" borderId="10" xfId="0" applyNumberFormat="1" applyFont="1" applyFill="1" applyBorder="1" applyAlignment="1">
      <alignment horizontal="right" vertical="center"/>
    </xf>
    <xf numFmtId="3" fontId="3" fillId="37" borderId="10" xfId="0" applyNumberFormat="1" applyFont="1" applyFill="1" applyBorder="1" applyAlignment="1">
      <alignment horizontal="center" vertical="center"/>
    </xf>
    <xf numFmtId="49" fontId="69" fillId="37" borderId="10" xfId="0" applyNumberFormat="1" applyFont="1" applyFill="1" applyBorder="1" applyAlignment="1">
      <alignment horizontal="right" vertical="center"/>
    </xf>
    <xf numFmtId="0" fontId="3" fillId="37" borderId="10" xfId="0" applyFont="1" applyFill="1" applyBorder="1" applyAlignment="1">
      <alignment horizontal="left" vertical="center"/>
    </xf>
    <xf numFmtId="3" fontId="3" fillId="37" borderId="10" xfId="0" applyNumberFormat="1" applyFont="1" applyFill="1" applyBorder="1" applyAlignment="1">
      <alignment horizontal="right" vertical="center"/>
    </xf>
    <xf numFmtId="3" fontId="46" fillId="33" borderId="10" xfId="0" applyNumberFormat="1" applyFont="1" applyFill="1" applyBorder="1" applyAlignment="1">
      <alignment vertical="center"/>
    </xf>
    <xf numFmtId="49" fontId="70" fillId="33" borderId="10" xfId="0" applyNumberFormat="1" applyFont="1" applyFill="1" applyBorder="1" applyAlignment="1">
      <alignment horizontal="right" vertical="center"/>
    </xf>
    <xf numFmtId="49" fontId="70" fillId="0" borderId="10" xfId="0" applyNumberFormat="1" applyFont="1" applyBorder="1" applyAlignment="1">
      <alignment horizontal="right" vertical="center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right" vertical="center"/>
    </xf>
    <xf numFmtId="3" fontId="8" fillId="0" borderId="15" xfId="0" applyNumberFormat="1" applyFont="1" applyFill="1" applyBorder="1" applyAlignment="1">
      <alignment horizontal="right" vertical="center"/>
    </xf>
    <xf numFmtId="3" fontId="5" fillId="33" borderId="15" xfId="0" applyNumberFormat="1" applyFont="1" applyFill="1" applyBorder="1" applyAlignment="1">
      <alignment vertical="center"/>
    </xf>
    <xf numFmtId="3" fontId="8" fillId="33" borderId="15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3" fontId="15" fillId="0" borderId="0" xfId="0" applyNumberFormat="1" applyFont="1" applyBorder="1" applyAlignment="1">
      <alignment vertical="center"/>
    </xf>
    <xf numFmtId="3" fontId="15" fillId="37" borderId="0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vertical="center"/>
    </xf>
    <xf numFmtId="0" fontId="1" fillId="37" borderId="10" xfId="0" applyFont="1" applyFill="1" applyBorder="1" applyAlignment="1">
      <alignment vertical="center"/>
    </xf>
    <xf numFmtId="11" fontId="1" fillId="37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2" fillId="37" borderId="10" xfId="0" applyFont="1" applyFill="1" applyBorder="1" applyAlignment="1">
      <alignment vertical="center"/>
    </xf>
    <xf numFmtId="14" fontId="15" fillId="0" borderId="10" xfId="0" applyNumberFormat="1" applyFont="1" applyBorder="1" applyAlignment="1">
      <alignment horizontal="center" vertical="center"/>
    </xf>
    <xf numFmtId="3" fontId="1" fillId="37" borderId="10" xfId="0" applyNumberFormat="1" applyFont="1" applyFill="1" applyBorder="1" applyAlignment="1">
      <alignment vertical="center"/>
    </xf>
    <xf numFmtId="11" fontId="1" fillId="37" borderId="16" xfId="0" applyNumberFormat="1" applyFont="1" applyFill="1" applyBorder="1" applyAlignment="1">
      <alignment horizontal="center" vertical="center"/>
    </xf>
    <xf numFmtId="11" fontId="1" fillId="37" borderId="15" xfId="0" applyNumberFormat="1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4" fillId="37" borderId="12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 quotePrefix="1">
      <alignment horizontal="justify" vertical="center" wrapText="1"/>
    </xf>
    <xf numFmtId="0" fontId="14" fillId="37" borderId="16" xfId="0" applyFont="1" applyFill="1" applyBorder="1" applyAlignment="1">
      <alignment vertical="center" wrapText="1"/>
    </xf>
    <xf numFmtId="0" fontId="49" fillId="37" borderId="10" xfId="57" applyFont="1" applyFill="1" applyBorder="1" applyAlignment="1">
      <alignment horizontal="center" vertical="center"/>
      <protection/>
    </xf>
    <xf numFmtId="0" fontId="32" fillId="37" borderId="27" xfId="58" applyFont="1" applyFill="1" applyBorder="1" applyAlignment="1">
      <alignment horizontal="right" vertical="center"/>
      <protection/>
    </xf>
    <xf numFmtId="0" fontId="32" fillId="37" borderId="25" xfId="58" applyFont="1" applyFill="1" applyBorder="1" applyAlignment="1">
      <alignment horizontal="right" vertical="center"/>
      <protection/>
    </xf>
    <xf numFmtId="0" fontId="32" fillId="37" borderId="23" xfId="58" applyFont="1" applyFill="1" applyBorder="1" applyAlignment="1">
      <alignment horizontal="right" vertical="center"/>
      <protection/>
    </xf>
    <xf numFmtId="0" fontId="32" fillId="37" borderId="0" xfId="58" applyFont="1" applyFill="1" applyBorder="1" applyAlignment="1">
      <alignment horizontal="right" vertical="center"/>
      <protection/>
    </xf>
    <xf numFmtId="3" fontId="30" fillId="33" borderId="23" xfId="58" applyNumberFormat="1" applyFont="1" applyFill="1" applyBorder="1" applyAlignment="1">
      <alignment horizontal="center" vertical="center"/>
      <protection/>
    </xf>
    <xf numFmtId="3" fontId="30" fillId="33" borderId="0" xfId="58" applyNumberFormat="1" applyFont="1" applyFill="1" applyBorder="1" applyAlignment="1">
      <alignment horizontal="center" vertical="center"/>
      <protection/>
    </xf>
    <xf numFmtId="3" fontId="30" fillId="33" borderId="24" xfId="58" applyNumberFormat="1" applyFont="1" applyFill="1" applyBorder="1" applyAlignment="1">
      <alignment horizontal="center" vertical="center"/>
      <protection/>
    </xf>
    <xf numFmtId="0" fontId="29" fillId="33" borderId="23" xfId="58" applyFont="1" applyFill="1" applyBorder="1" applyAlignment="1">
      <alignment horizontal="center" vertical="center" wrapText="1"/>
      <protection/>
    </xf>
    <xf numFmtId="0" fontId="29" fillId="33" borderId="0" xfId="58" applyFont="1" applyFill="1" applyBorder="1" applyAlignment="1">
      <alignment horizontal="center" vertical="center" wrapText="1"/>
      <protection/>
    </xf>
    <xf numFmtId="0" fontId="29" fillId="33" borderId="24" xfId="58" applyFont="1" applyFill="1" applyBorder="1" applyAlignment="1">
      <alignment horizontal="center" vertical="center" wrapText="1"/>
      <protection/>
    </xf>
    <xf numFmtId="3" fontId="27" fillId="33" borderId="18" xfId="58" applyNumberFormat="1" applyFont="1" applyFill="1" applyBorder="1" applyAlignment="1">
      <alignment horizontal="right" vertical="center"/>
      <protection/>
    </xf>
    <xf numFmtId="3" fontId="27" fillId="33" borderId="21" xfId="58" applyNumberFormat="1" applyFont="1" applyFill="1" applyBorder="1" applyAlignment="1">
      <alignment horizontal="right" vertical="center"/>
      <protection/>
    </xf>
    <xf numFmtId="3" fontId="27" fillId="33" borderId="22" xfId="58" applyNumberFormat="1" applyFont="1" applyFill="1" applyBorder="1" applyAlignment="1">
      <alignment horizontal="right" vertical="center"/>
      <protection/>
    </xf>
    <xf numFmtId="3" fontId="30" fillId="33" borderId="12" xfId="58" applyNumberFormat="1" applyFont="1" applyFill="1" applyBorder="1" applyAlignment="1">
      <alignment horizontal="center" vertical="center"/>
      <protection/>
    </xf>
    <xf numFmtId="3" fontId="32" fillId="33" borderId="22" xfId="58" applyNumberFormat="1" applyFont="1" applyFill="1" applyBorder="1" applyAlignment="1">
      <alignment horizontal="center" vertical="center"/>
      <protection/>
    </xf>
    <xf numFmtId="3" fontId="32" fillId="33" borderId="15" xfId="58" applyNumberFormat="1" applyFont="1" applyFill="1" applyBorder="1" applyAlignment="1">
      <alignment horizontal="center" vertical="center"/>
      <protection/>
    </xf>
    <xf numFmtId="3" fontId="32" fillId="33" borderId="12" xfId="58" applyNumberFormat="1" applyFont="1" applyFill="1" applyBorder="1" applyAlignment="1">
      <alignment horizontal="center" vertical="center"/>
      <protection/>
    </xf>
    <xf numFmtId="3" fontId="32" fillId="33" borderId="10" xfId="58" applyNumberFormat="1" applyFont="1" applyFill="1" applyBorder="1" applyAlignment="1">
      <alignment horizontal="center" vertical="center"/>
      <protection/>
    </xf>
    <xf numFmtId="0" fontId="27" fillId="33" borderId="10" xfId="58" applyFont="1" applyFill="1" applyBorder="1" applyAlignment="1">
      <alignment horizontal="center" vertical="center" wrapText="1"/>
      <protection/>
    </xf>
    <xf numFmtId="3" fontId="27" fillId="33" borderId="10" xfId="58" applyNumberFormat="1" applyFont="1" applyFill="1" applyBorder="1" applyAlignment="1">
      <alignment horizontal="center" vertical="center" wrapText="1"/>
      <protection/>
    </xf>
    <xf numFmtId="0" fontId="27" fillId="33" borderId="10" xfId="58" applyFont="1" applyFill="1" applyBorder="1" applyAlignment="1">
      <alignment horizontal="center" vertical="center" wrapText="1"/>
      <protection/>
    </xf>
    <xf numFmtId="0" fontId="27" fillId="33" borderId="10" xfId="58" applyFont="1" applyFill="1" applyBorder="1" applyAlignment="1">
      <alignment horizontal="center" vertical="center"/>
      <protection/>
    </xf>
    <xf numFmtId="3" fontId="27" fillId="33" borderId="10" xfId="58" applyNumberFormat="1" applyFont="1" applyFill="1" applyBorder="1" applyAlignment="1">
      <alignment horizontal="center" vertical="center"/>
      <protection/>
    </xf>
    <xf numFmtId="3" fontId="27" fillId="33" borderId="12" xfId="58" applyNumberFormat="1" applyFont="1" applyFill="1" applyBorder="1" applyAlignment="1">
      <alignment horizontal="center" vertical="center"/>
      <protection/>
    </xf>
    <xf numFmtId="3" fontId="27" fillId="33" borderId="18" xfId="58" applyNumberFormat="1" applyFont="1" applyFill="1" applyBorder="1" applyAlignment="1">
      <alignment horizontal="center" vertical="center"/>
      <protection/>
    </xf>
    <xf numFmtId="3" fontId="27" fillId="33" borderId="21" xfId="58" applyNumberFormat="1" applyFont="1" applyFill="1" applyBorder="1" applyAlignment="1">
      <alignment horizontal="center" vertical="center"/>
      <protection/>
    </xf>
    <xf numFmtId="3" fontId="27" fillId="33" borderId="22" xfId="58" applyNumberFormat="1" applyFont="1" applyFill="1" applyBorder="1" applyAlignment="1">
      <alignment horizontal="center" vertical="center"/>
      <protection/>
    </xf>
    <xf numFmtId="0" fontId="30" fillId="33" borderId="10" xfId="58" applyFont="1" applyFill="1" applyBorder="1" applyAlignment="1">
      <alignment horizontal="center" vertical="center"/>
      <protection/>
    </xf>
    <xf numFmtId="0" fontId="22" fillId="33" borderId="10" xfId="58" applyFont="1" applyFill="1" applyBorder="1" applyAlignment="1">
      <alignment horizontal="center" vertical="center" wrapText="1"/>
      <protection/>
    </xf>
    <xf numFmtId="0" fontId="22" fillId="33" borderId="26" xfId="58" applyFont="1" applyFill="1" applyBorder="1" applyAlignment="1">
      <alignment horizontal="center" vertical="center" wrapText="1"/>
      <protection/>
    </xf>
    <xf numFmtId="0" fontId="22" fillId="33" borderId="22" xfId="58" applyFont="1" applyFill="1" applyBorder="1" applyAlignment="1">
      <alignment horizontal="center" vertical="center" wrapText="1"/>
      <protection/>
    </xf>
    <xf numFmtId="0" fontId="27" fillId="33" borderId="11" xfId="58" applyFont="1" applyFill="1" applyBorder="1" applyAlignment="1">
      <alignment horizontal="center" vertical="center" wrapText="1"/>
      <protection/>
    </xf>
    <xf numFmtId="0" fontId="27" fillId="33" borderId="12" xfId="58" applyFont="1" applyFill="1" applyBorder="1" applyAlignment="1">
      <alignment horizontal="center" vertical="center" wrapText="1"/>
      <protection/>
    </xf>
    <xf numFmtId="0" fontId="22" fillId="33" borderId="10" xfId="58" applyFont="1" applyFill="1" applyBorder="1" applyAlignment="1">
      <alignment horizontal="center" vertical="center" wrapText="1"/>
      <protection/>
    </xf>
    <xf numFmtId="0" fontId="27" fillId="0" borderId="10" xfId="58" applyFont="1" applyFill="1" applyBorder="1" applyAlignment="1">
      <alignment horizontal="left" vertical="center" wrapText="1"/>
      <protection/>
    </xf>
    <xf numFmtId="0" fontId="27" fillId="0" borderId="10" xfId="58" applyFont="1" applyFill="1" applyBorder="1" applyAlignment="1">
      <alignment horizontal="left" vertical="center"/>
      <protection/>
    </xf>
    <xf numFmtId="0" fontId="27" fillId="0" borderId="16" xfId="58" applyFont="1" applyFill="1" applyBorder="1" applyAlignment="1">
      <alignment horizontal="left" vertical="center" wrapText="1"/>
      <protection/>
    </xf>
    <xf numFmtId="0" fontId="27" fillId="0" borderId="15" xfId="58" applyFont="1" applyFill="1" applyBorder="1" applyAlignment="1">
      <alignment horizontal="left" vertical="center" wrapText="1"/>
      <protection/>
    </xf>
    <xf numFmtId="0" fontId="32" fillId="33" borderId="16" xfId="58" applyFont="1" applyFill="1" applyBorder="1" applyAlignment="1">
      <alignment horizontal="center" vertical="center" wrapText="1"/>
      <protection/>
    </xf>
    <xf numFmtId="0" fontId="32" fillId="33" borderId="14" xfId="58" applyFont="1" applyFill="1" applyBorder="1" applyAlignment="1">
      <alignment horizontal="center" vertical="center" wrapText="1"/>
      <protection/>
    </xf>
    <xf numFmtId="0" fontId="32" fillId="33" borderId="15" xfId="58" applyFont="1" applyFill="1" applyBorder="1" applyAlignment="1">
      <alignment horizontal="center" vertical="center" wrapText="1"/>
      <protection/>
    </xf>
    <xf numFmtId="0" fontId="32" fillId="33" borderId="10" xfId="58" applyFont="1" applyFill="1" applyBorder="1" applyAlignment="1">
      <alignment horizontal="center" vertical="center"/>
      <protection/>
    </xf>
    <xf numFmtId="3" fontId="23" fillId="0" borderId="10" xfId="58" applyNumberFormat="1" applyFont="1" applyFill="1" applyBorder="1" applyAlignment="1">
      <alignment horizontal="center" vertical="center"/>
      <protection/>
    </xf>
    <xf numFmtId="0" fontId="31" fillId="0" borderId="10" xfId="58" applyFont="1" applyFill="1" applyBorder="1" applyAlignment="1" quotePrefix="1">
      <alignment horizontal="center" vertical="center"/>
      <protection/>
    </xf>
    <xf numFmtId="0" fontId="31" fillId="0" borderId="10" xfId="58" applyFont="1" applyFill="1" applyBorder="1" applyAlignment="1">
      <alignment horizontal="center" vertical="center"/>
      <protection/>
    </xf>
    <xf numFmtId="3" fontId="32" fillId="33" borderId="10" xfId="58" applyNumberFormat="1" applyFont="1" applyFill="1" applyBorder="1" applyAlignment="1">
      <alignment horizontal="center" vertical="center"/>
      <protection/>
    </xf>
    <xf numFmtId="0" fontId="31" fillId="0" borderId="16" xfId="58" applyFont="1" applyFill="1" applyBorder="1" applyAlignment="1">
      <alignment horizontal="center" vertical="center"/>
      <protection/>
    </xf>
    <xf numFmtId="0" fontId="31" fillId="0" borderId="14" xfId="58" applyFont="1" applyFill="1" applyBorder="1" applyAlignment="1" quotePrefix="1">
      <alignment horizontal="center" vertical="center"/>
      <protection/>
    </xf>
    <xf numFmtId="0" fontId="31" fillId="0" borderId="15" xfId="58" applyFont="1" applyFill="1" applyBorder="1" applyAlignment="1" quotePrefix="1">
      <alignment horizontal="center" vertical="center"/>
      <protection/>
    </xf>
    <xf numFmtId="0" fontId="31" fillId="0" borderId="14" xfId="58" applyFont="1" applyFill="1" applyBorder="1" applyAlignment="1">
      <alignment horizontal="center" vertical="center"/>
      <protection/>
    </xf>
    <xf numFmtId="0" fontId="31" fillId="0" borderId="15" xfId="58" applyFont="1" applyFill="1" applyBorder="1" applyAlignment="1">
      <alignment horizontal="center" vertical="center"/>
      <protection/>
    </xf>
    <xf numFmtId="0" fontId="32" fillId="33" borderId="10" xfId="58" applyFont="1" applyFill="1" applyBorder="1" applyAlignment="1">
      <alignment horizontal="center" vertical="center" wrapText="1"/>
      <protection/>
    </xf>
    <xf numFmtId="3" fontId="27" fillId="33" borderId="10" xfId="58" applyNumberFormat="1" applyFont="1" applyFill="1" applyBorder="1" applyAlignment="1">
      <alignment horizontal="center" vertical="center"/>
      <protection/>
    </xf>
    <xf numFmtId="0" fontId="32" fillId="34" borderId="16" xfId="58" applyFont="1" applyFill="1" applyBorder="1" applyAlignment="1">
      <alignment horizontal="center" vertical="center" wrapText="1"/>
      <protection/>
    </xf>
    <xf numFmtId="0" fontId="32" fillId="34" borderId="14" xfId="58" applyFont="1" applyFill="1" applyBorder="1" applyAlignment="1">
      <alignment horizontal="center" vertical="center" wrapText="1"/>
      <protection/>
    </xf>
    <xf numFmtId="0" fontId="32" fillId="34" borderId="15" xfId="58" applyFont="1" applyFill="1" applyBorder="1" applyAlignment="1">
      <alignment horizontal="center" vertical="center" wrapText="1"/>
      <protection/>
    </xf>
    <xf numFmtId="3" fontId="27" fillId="34" borderId="10" xfId="58" applyNumberFormat="1" applyFont="1" applyFill="1" applyBorder="1" applyAlignment="1">
      <alignment horizontal="center" vertical="center"/>
      <protection/>
    </xf>
    <xf numFmtId="2" fontId="32" fillId="34" borderId="10" xfId="58" applyNumberFormat="1" applyFont="1" applyFill="1" applyBorder="1" applyAlignment="1">
      <alignment horizontal="center" vertical="center"/>
      <protection/>
    </xf>
    <xf numFmtId="0" fontId="32" fillId="34" borderId="16" xfId="58" applyFont="1" applyFill="1" applyBorder="1" applyAlignment="1">
      <alignment horizontal="center" vertical="center"/>
      <protection/>
    </xf>
    <xf numFmtId="0" fontId="32" fillId="34" borderId="14" xfId="58" applyFont="1" applyFill="1" applyBorder="1" applyAlignment="1">
      <alignment horizontal="center" vertical="center"/>
      <protection/>
    </xf>
    <xf numFmtId="0" fontId="32" fillId="34" borderId="15" xfId="58" applyFont="1" applyFill="1" applyBorder="1" applyAlignment="1">
      <alignment horizontal="center" vertical="center"/>
      <protection/>
    </xf>
    <xf numFmtId="3" fontId="32" fillId="34" borderId="16" xfId="58" applyNumberFormat="1" applyFont="1" applyFill="1" applyBorder="1" applyAlignment="1">
      <alignment horizontal="center" vertical="center"/>
      <protection/>
    </xf>
    <xf numFmtId="3" fontId="32" fillId="34" borderId="15" xfId="58" applyNumberFormat="1" applyFont="1" applyFill="1" applyBorder="1" applyAlignment="1">
      <alignment horizontal="center" vertical="center"/>
      <protection/>
    </xf>
    <xf numFmtId="3" fontId="32" fillId="34" borderId="10" xfId="58" applyNumberFormat="1" applyFont="1" applyFill="1" applyBorder="1" applyAlignment="1">
      <alignment horizontal="center" vertical="center"/>
      <protection/>
    </xf>
    <xf numFmtId="2" fontId="22" fillId="34" borderId="10" xfId="58" applyNumberFormat="1" applyFont="1" applyFill="1" applyBorder="1" applyAlignment="1">
      <alignment horizontal="center" vertical="center" wrapText="1"/>
      <protection/>
    </xf>
    <xf numFmtId="0" fontId="32" fillId="34" borderId="10" xfId="58" applyFont="1" applyFill="1" applyBorder="1" applyAlignment="1">
      <alignment horizontal="left" vertical="center"/>
      <protection/>
    </xf>
    <xf numFmtId="49" fontId="53" fillId="37" borderId="27" xfId="57" applyNumberFormat="1" applyFont="1" applyFill="1" applyBorder="1" applyAlignment="1">
      <alignment horizontal="right"/>
      <protection/>
    </xf>
    <xf numFmtId="49" fontId="53" fillId="37" borderId="25" xfId="57" applyNumberFormat="1" applyFont="1" applyFill="1" applyBorder="1" applyAlignment="1">
      <alignment horizontal="right"/>
      <protection/>
    </xf>
    <xf numFmtId="49" fontId="53" fillId="37" borderId="26" xfId="57" applyNumberFormat="1" applyFont="1" applyFill="1" applyBorder="1" applyAlignment="1">
      <alignment horizontal="right"/>
      <protection/>
    </xf>
    <xf numFmtId="0" fontId="47" fillId="37" borderId="23" xfId="57" applyFont="1" applyFill="1" applyBorder="1" applyAlignment="1">
      <alignment horizontal="center"/>
      <protection/>
    </xf>
    <xf numFmtId="0" fontId="47" fillId="37" borderId="0" xfId="57" applyFont="1" applyFill="1" applyBorder="1" applyAlignment="1">
      <alignment horizontal="center"/>
      <protection/>
    </xf>
    <xf numFmtId="0" fontId="47" fillId="37" borderId="24" xfId="57" applyFont="1" applyFill="1" applyBorder="1" applyAlignment="1">
      <alignment horizontal="center"/>
      <protection/>
    </xf>
    <xf numFmtId="0" fontId="47" fillId="33" borderId="23" xfId="57" applyFont="1" applyFill="1" applyBorder="1" applyAlignment="1">
      <alignment horizontal="center" vertical="center" wrapText="1"/>
      <protection/>
    </xf>
    <xf numFmtId="0" fontId="47" fillId="33" borderId="0" xfId="57" applyFont="1" applyFill="1" applyBorder="1" applyAlignment="1">
      <alignment horizontal="center" vertical="center" wrapText="1"/>
      <protection/>
    </xf>
    <xf numFmtId="0" fontId="47" fillId="33" borderId="24" xfId="57" applyFont="1" applyFill="1" applyBorder="1" applyAlignment="1">
      <alignment horizontal="center" vertical="center" wrapText="1"/>
      <protection/>
    </xf>
    <xf numFmtId="0" fontId="14" fillId="33" borderId="18" xfId="57" applyFont="1" applyFill="1" applyBorder="1" applyAlignment="1">
      <alignment horizontal="right" vertical="center"/>
      <protection/>
    </xf>
    <xf numFmtId="0" fontId="14" fillId="33" borderId="21" xfId="57" applyFont="1" applyFill="1" applyBorder="1" applyAlignment="1">
      <alignment horizontal="right" vertical="center"/>
      <protection/>
    </xf>
    <xf numFmtId="0" fontId="14" fillId="33" borderId="22" xfId="57" applyFont="1" applyFill="1" applyBorder="1" applyAlignment="1">
      <alignment horizontal="right" vertical="center"/>
      <protection/>
    </xf>
    <xf numFmtId="0" fontId="47" fillId="37" borderId="10" xfId="57" applyFont="1" applyFill="1" applyBorder="1" applyAlignment="1">
      <alignment horizontal="center" vertical="center"/>
      <protection/>
    </xf>
    <xf numFmtId="49" fontId="47" fillId="33" borderId="10" xfId="57" applyNumberFormat="1" applyFont="1" applyFill="1" applyBorder="1" applyAlignment="1">
      <alignment horizontal="center" vertical="center"/>
      <protection/>
    </xf>
    <xf numFmtId="0" fontId="42" fillId="34" borderId="10" xfId="57" applyFont="1" applyFill="1" applyBorder="1" applyAlignment="1">
      <alignment horizontal="center" vertical="center" wrapText="1"/>
      <protection/>
    </xf>
    <xf numFmtId="0" fontId="3" fillId="37" borderId="10" xfId="0" applyFont="1" applyFill="1" applyBorder="1" applyAlignment="1">
      <alignment horizontal="center" vertical="center"/>
    </xf>
    <xf numFmtId="0" fontId="15" fillId="37" borderId="27" xfId="0" applyFont="1" applyFill="1" applyBorder="1" applyAlignment="1">
      <alignment horizontal="right"/>
    </xf>
    <xf numFmtId="0" fontId="15" fillId="37" borderId="25" xfId="0" applyFont="1" applyFill="1" applyBorder="1" applyAlignment="1">
      <alignment horizontal="right"/>
    </xf>
    <xf numFmtId="0" fontId="15" fillId="37" borderId="26" xfId="0" applyFont="1" applyFill="1" applyBorder="1" applyAlignment="1">
      <alignment horizontal="right"/>
    </xf>
    <xf numFmtId="0" fontId="42" fillId="37" borderId="23" xfId="0" applyFont="1" applyFill="1" applyBorder="1" applyAlignment="1">
      <alignment horizontal="center" wrapText="1"/>
    </xf>
    <xf numFmtId="0" fontId="42" fillId="37" borderId="0" xfId="0" applyFont="1" applyFill="1" applyBorder="1" applyAlignment="1">
      <alignment horizontal="center" wrapText="1"/>
    </xf>
    <xf numFmtId="0" fontId="42" fillId="37" borderId="24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right"/>
    </xf>
    <xf numFmtId="0" fontId="5" fillId="37" borderId="10" xfId="0" applyFont="1" applyFill="1" applyBorder="1" applyAlignment="1">
      <alignment horizontal="center" vertical="center" wrapText="1"/>
    </xf>
    <xf numFmtId="0" fontId="32" fillId="33" borderId="10" xfId="58" applyFont="1" applyFill="1" applyBorder="1" applyAlignment="1">
      <alignment horizontal="center" vertical="center" wrapText="1"/>
      <protection/>
    </xf>
    <xf numFmtId="0" fontId="27" fillId="33" borderId="16" xfId="58" applyFont="1" applyFill="1" applyBorder="1" applyAlignment="1">
      <alignment horizontal="center" vertical="center" wrapText="1"/>
      <protection/>
    </xf>
    <xf numFmtId="0" fontId="54" fillId="0" borderId="10" xfId="58" applyFont="1" applyFill="1" applyBorder="1" applyAlignment="1">
      <alignment horizontal="left" vertical="center" wrapText="1"/>
      <protection/>
    </xf>
    <xf numFmtId="0" fontId="54" fillId="0" borderId="10" xfId="58" applyFont="1" applyFill="1" applyBorder="1" applyAlignment="1">
      <alignment horizontal="left" vertical="center"/>
      <protection/>
    </xf>
    <xf numFmtId="0" fontId="32" fillId="33" borderId="10" xfId="58" applyFont="1" applyFill="1" applyBorder="1" applyAlignment="1">
      <alignment horizontal="center" vertical="center"/>
      <protection/>
    </xf>
    <xf numFmtId="0" fontId="30" fillId="33" borderId="10" xfId="58" applyFont="1" applyFill="1" applyBorder="1" applyAlignment="1">
      <alignment horizontal="center" vertical="center"/>
      <protection/>
    </xf>
    <xf numFmtId="0" fontId="32" fillId="33" borderId="12" xfId="58" applyFont="1" applyFill="1" applyBorder="1" applyAlignment="1">
      <alignment horizontal="center" vertical="center"/>
      <protection/>
    </xf>
    <xf numFmtId="3" fontId="32" fillId="33" borderId="18" xfId="58" applyNumberFormat="1" applyFont="1" applyFill="1" applyBorder="1" applyAlignment="1">
      <alignment horizontal="center" vertical="center"/>
      <protection/>
    </xf>
    <xf numFmtId="3" fontId="32" fillId="33" borderId="21" xfId="58" applyNumberFormat="1" applyFont="1" applyFill="1" applyBorder="1" applyAlignment="1">
      <alignment horizontal="center" vertical="center"/>
      <protection/>
    </xf>
    <xf numFmtId="0" fontId="32" fillId="33" borderId="26" xfId="58" applyFont="1" applyFill="1" applyBorder="1" applyAlignment="1">
      <alignment horizontal="center" vertical="center" wrapText="1"/>
      <protection/>
    </xf>
    <xf numFmtId="0" fontId="32" fillId="33" borderId="22" xfId="58" applyFont="1" applyFill="1" applyBorder="1" applyAlignment="1">
      <alignment horizontal="center" vertical="center" wrapText="1"/>
      <protection/>
    </xf>
    <xf numFmtId="0" fontId="57" fillId="0" borderId="10" xfId="58" applyFont="1" applyFill="1" applyBorder="1" applyAlignment="1" quotePrefix="1">
      <alignment horizontal="center" vertical="center"/>
      <protection/>
    </xf>
    <xf numFmtId="0" fontId="57" fillId="0" borderId="10" xfId="58" applyFont="1" applyFill="1" applyBorder="1" applyAlignment="1">
      <alignment horizontal="center" vertical="center"/>
      <protection/>
    </xf>
    <xf numFmtId="0" fontId="54" fillId="0" borderId="16" xfId="58" applyFont="1" applyFill="1" applyBorder="1" applyAlignment="1">
      <alignment horizontal="left" vertical="center" wrapText="1"/>
      <protection/>
    </xf>
    <xf numFmtId="0" fontId="54" fillId="0" borderId="15" xfId="58" applyFont="1" applyFill="1" applyBorder="1" applyAlignment="1">
      <alignment horizontal="left" vertical="center" wrapText="1"/>
      <protection/>
    </xf>
    <xf numFmtId="0" fontId="54" fillId="0" borderId="14" xfId="58" applyFont="1" applyFill="1" applyBorder="1" applyAlignment="1">
      <alignment horizontal="left" vertical="center" wrapText="1"/>
      <protection/>
    </xf>
    <xf numFmtId="3" fontId="54" fillId="33" borderId="10" xfId="58" applyNumberFormat="1" applyFont="1" applyFill="1" applyBorder="1" applyAlignment="1">
      <alignment horizontal="center" vertical="center"/>
      <protection/>
    </xf>
    <xf numFmtId="0" fontId="57" fillId="0" borderId="16" xfId="58" applyFont="1" applyFill="1" applyBorder="1" applyAlignment="1">
      <alignment horizontal="center" vertical="center"/>
      <protection/>
    </xf>
    <xf numFmtId="0" fontId="57" fillId="0" borderId="14" xfId="58" applyFont="1" applyFill="1" applyBorder="1" applyAlignment="1" quotePrefix="1">
      <alignment horizontal="center" vertical="center"/>
      <protection/>
    </xf>
    <xf numFmtId="0" fontId="57" fillId="0" borderId="15" xfId="58" applyFont="1" applyFill="1" applyBorder="1" applyAlignment="1" quotePrefix="1">
      <alignment horizontal="center" vertical="center"/>
      <protection/>
    </xf>
    <xf numFmtId="0" fontId="57" fillId="0" borderId="14" xfId="58" applyFont="1" applyFill="1" applyBorder="1" applyAlignment="1">
      <alignment horizontal="center" vertical="center"/>
      <protection/>
    </xf>
    <xf numFmtId="0" fontId="57" fillId="0" borderId="15" xfId="58" applyFont="1" applyFill="1" applyBorder="1" applyAlignment="1">
      <alignment horizontal="center" vertical="center"/>
      <protection/>
    </xf>
    <xf numFmtId="0" fontId="54" fillId="33" borderId="16" xfId="58" applyFont="1" applyFill="1" applyBorder="1" applyAlignment="1">
      <alignment horizontal="center" vertical="center" wrapText="1"/>
      <protection/>
    </xf>
    <xf numFmtId="0" fontId="54" fillId="33" borderId="14" xfId="58" applyFont="1" applyFill="1" applyBorder="1" applyAlignment="1">
      <alignment horizontal="center" vertical="center" wrapText="1"/>
      <protection/>
    </xf>
    <xf numFmtId="0" fontId="54" fillId="33" borderId="15" xfId="58" applyFont="1" applyFill="1" applyBorder="1" applyAlignment="1">
      <alignment horizontal="center" vertical="center" wrapText="1"/>
      <protection/>
    </xf>
    <xf numFmtId="0" fontId="54" fillId="33" borderId="10" xfId="58" applyFont="1" applyFill="1" applyBorder="1" applyAlignment="1">
      <alignment horizontal="center" vertical="center"/>
      <protection/>
    </xf>
    <xf numFmtId="0" fontId="54" fillId="33" borderId="10" xfId="58" applyFont="1" applyFill="1" applyBorder="1" applyAlignment="1">
      <alignment horizontal="center" vertical="center" wrapText="1"/>
      <protection/>
    </xf>
    <xf numFmtId="0" fontId="54" fillId="34" borderId="16" xfId="58" applyFont="1" applyFill="1" applyBorder="1" applyAlignment="1">
      <alignment horizontal="center" vertical="center"/>
      <protection/>
    </xf>
    <xf numFmtId="0" fontId="54" fillId="34" borderId="14" xfId="58" applyFont="1" applyFill="1" applyBorder="1" applyAlignment="1">
      <alignment horizontal="center" vertical="center"/>
      <protection/>
    </xf>
    <xf numFmtId="0" fontId="54" fillId="34" borderId="15" xfId="58" applyFont="1" applyFill="1" applyBorder="1" applyAlignment="1">
      <alignment horizontal="center" vertical="center"/>
      <protection/>
    </xf>
    <xf numFmtId="3" fontId="54" fillId="34" borderId="16" xfId="58" applyNumberFormat="1" applyFont="1" applyFill="1" applyBorder="1" applyAlignment="1">
      <alignment horizontal="center" vertical="center"/>
      <protection/>
    </xf>
    <xf numFmtId="3" fontId="54" fillId="34" borderId="15" xfId="58" applyNumberFormat="1" applyFont="1" applyFill="1" applyBorder="1" applyAlignment="1">
      <alignment horizontal="center" vertical="center"/>
      <protection/>
    </xf>
    <xf numFmtId="2" fontId="54" fillId="34" borderId="10" xfId="58" applyNumberFormat="1" applyFont="1" applyFill="1" applyBorder="1" applyAlignment="1">
      <alignment horizontal="center" vertical="center"/>
      <protection/>
    </xf>
    <xf numFmtId="3" fontId="54" fillId="34" borderId="10" xfId="58" applyNumberFormat="1" applyFont="1" applyFill="1" applyBorder="1" applyAlignment="1">
      <alignment horizontal="center" vertical="center"/>
      <protection/>
    </xf>
    <xf numFmtId="0" fontId="54" fillId="34" borderId="16" xfId="58" applyFont="1" applyFill="1" applyBorder="1" applyAlignment="1">
      <alignment horizontal="center" vertical="center" wrapText="1"/>
      <protection/>
    </xf>
    <xf numFmtId="0" fontId="54" fillId="34" borderId="14" xfId="58" applyFont="1" applyFill="1" applyBorder="1" applyAlignment="1">
      <alignment horizontal="center" vertical="center" wrapText="1"/>
      <protection/>
    </xf>
    <xf numFmtId="0" fontId="54" fillId="34" borderId="15" xfId="58" applyFont="1" applyFill="1" applyBorder="1" applyAlignment="1">
      <alignment horizontal="center" vertical="center" wrapText="1"/>
      <protection/>
    </xf>
    <xf numFmtId="0" fontId="54" fillId="34" borderId="10" xfId="58" applyFont="1" applyFill="1" applyBorder="1" applyAlignment="1">
      <alignment horizontal="left" vertical="center"/>
      <protection/>
    </xf>
    <xf numFmtId="3" fontId="32" fillId="33" borderId="10" xfId="58" applyNumberFormat="1" applyFont="1" applyFill="1" applyBorder="1" applyAlignment="1">
      <alignment horizontal="center" vertical="center" wrapText="1"/>
      <protection/>
    </xf>
    <xf numFmtId="0" fontId="32" fillId="33" borderId="11" xfId="58" applyFont="1" applyFill="1" applyBorder="1" applyAlignment="1">
      <alignment horizontal="center" vertical="center" wrapText="1"/>
      <protection/>
    </xf>
    <xf numFmtId="0" fontId="32" fillId="33" borderId="12" xfId="58" applyFont="1" applyFill="1" applyBorder="1" applyAlignment="1">
      <alignment horizontal="center" vertical="center" wrapText="1"/>
      <protection/>
    </xf>
    <xf numFmtId="0" fontId="42" fillId="37" borderId="23" xfId="57" applyFont="1" applyFill="1" applyBorder="1" applyAlignment="1">
      <alignment horizontal="center"/>
      <protection/>
    </xf>
    <xf numFmtId="0" fontId="42" fillId="37" borderId="0" xfId="57" applyFont="1" applyFill="1" applyBorder="1" applyAlignment="1">
      <alignment horizontal="center"/>
      <protection/>
    </xf>
    <xf numFmtId="0" fontId="42" fillId="37" borderId="24" xfId="57" applyFont="1" applyFill="1" applyBorder="1" applyAlignment="1">
      <alignment horizontal="center"/>
      <protection/>
    </xf>
    <xf numFmtId="0" fontId="42" fillId="33" borderId="23" xfId="57" applyFont="1" applyFill="1" applyBorder="1" applyAlignment="1">
      <alignment horizontal="center" vertical="center" wrapText="1"/>
      <protection/>
    </xf>
    <xf numFmtId="0" fontId="42" fillId="33" borderId="0" xfId="57" applyFont="1" applyFill="1" applyBorder="1" applyAlignment="1">
      <alignment horizontal="center" vertical="center" wrapText="1"/>
      <protection/>
    </xf>
    <xf numFmtId="0" fontId="42" fillId="33" borderId="24" xfId="57" applyFont="1" applyFill="1" applyBorder="1" applyAlignment="1">
      <alignment horizontal="center" vertical="center" wrapText="1"/>
      <protection/>
    </xf>
    <xf numFmtId="49" fontId="3" fillId="33" borderId="10" xfId="57" applyNumberFormat="1" applyFont="1" applyFill="1" applyBorder="1" applyAlignment="1">
      <alignment horizontal="center" vertical="center"/>
      <protection/>
    </xf>
    <xf numFmtId="0" fontId="3" fillId="37" borderId="10" xfId="57" applyFont="1" applyFill="1" applyBorder="1" applyAlignment="1">
      <alignment horizontal="center" vertical="center"/>
      <protection/>
    </xf>
    <xf numFmtId="11" fontId="3" fillId="37" borderId="10" xfId="0" applyNumberFormat="1" applyFont="1" applyFill="1" applyBorder="1" applyAlignment="1">
      <alignment horizontal="center" vertical="center"/>
    </xf>
    <xf numFmtId="0" fontId="3" fillId="37" borderId="23" xfId="0" applyFont="1" applyFill="1" applyBorder="1" applyAlignment="1">
      <alignment horizontal="center" wrapText="1"/>
    </xf>
    <xf numFmtId="0" fontId="3" fillId="37" borderId="0" xfId="0" applyFont="1" applyFill="1" applyBorder="1" applyAlignment="1">
      <alignment horizontal="center" wrapText="1"/>
    </xf>
    <xf numFmtId="0" fontId="3" fillId="37" borderId="24" xfId="0" applyFont="1" applyFill="1" applyBorder="1" applyAlignment="1">
      <alignment horizontal="center" wrapText="1"/>
    </xf>
    <xf numFmtId="0" fontId="53" fillId="37" borderId="27" xfId="0" applyFont="1" applyFill="1" applyBorder="1" applyAlignment="1">
      <alignment horizontal="right"/>
    </xf>
    <xf numFmtId="0" fontId="53" fillId="37" borderId="25" xfId="0" applyFont="1" applyFill="1" applyBorder="1" applyAlignment="1">
      <alignment horizontal="right"/>
    </xf>
    <xf numFmtId="0" fontId="53" fillId="37" borderId="26" xfId="0" applyFont="1" applyFill="1" applyBorder="1" applyAlignment="1">
      <alignment horizontal="right"/>
    </xf>
    <xf numFmtId="0" fontId="14" fillId="37" borderId="10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right"/>
    </xf>
    <xf numFmtId="0" fontId="42" fillId="37" borderId="27" xfId="0" applyFont="1" applyFill="1" applyBorder="1" applyAlignment="1">
      <alignment horizontal="center" vertical="center" wrapText="1"/>
    </xf>
    <xf numFmtId="0" fontId="42" fillId="37" borderId="25" xfId="0" applyFont="1" applyFill="1" applyBorder="1" applyAlignment="1">
      <alignment horizontal="center" vertical="center" wrapText="1"/>
    </xf>
    <xf numFmtId="0" fontId="42" fillId="37" borderId="26" xfId="0" applyFont="1" applyFill="1" applyBorder="1" applyAlignment="1">
      <alignment horizontal="center" vertical="center" wrapText="1"/>
    </xf>
    <xf numFmtId="0" fontId="15" fillId="37" borderId="23" xfId="0" applyFont="1" applyFill="1" applyBorder="1" applyAlignment="1">
      <alignment horizontal="right"/>
    </xf>
    <xf numFmtId="0" fontId="15" fillId="37" borderId="0" xfId="0" applyFont="1" applyFill="1" applyBorder="1" applyAlignment="1">
      <alignment horizontal="right"/>
    </xf>
    <xf numFmtId="0" fontId="15" fillId="37" borderId="24" xfId="0" applyFont="1" applyFill="1" applyBorder="1" applyAlignment="1">
      <alignment horizontal="right"/>
    </xf>
    <xf numFmtId="0" fontId="15" fillId="37" borderId="18" xfId="0" applyFont="1" applyFill="1" applyBorder="1" applyAlignment="1">
      <alignment horizontal="right"/>
    </xf>
    <xf numFmtId="0" fontId="15" fillId="37" borderId="21" xfId="0" applyFont="1" applyFill="1" applyBorder="1" applyAlignment="1">
      <alignment horizontal="right"/>
    </xf>
    <xf numFmtId="0" fontId="15" fillId="37" borderId="22" xfId="0" applyFont="1" applyFill="1" applyBorder="1" applyAlignment="1">
      <alignment horizontal="right"/>
    </xf>
    <xf numFmtId="0" fontId="3" fillId="37" borderId="10" xfId="0" applyFont="1" applyFill="1" applyBorder="1" applyAlignment="1">
      <alignment horizontal="center" vertical="center" wrapText="1"/>
    </xf>
    <xf numFmtId="3" fontId="64" fillId="33" borderId="10" xfId="58" applyNumberFormat="1" applyFont="1" applyFill="1" applyBorder="1" applyAlignment="1">
      <alignment horizontal="center" vertical="center"/>
      <protection/>
    </xf>
    <xf numFmtId="3" fontId="64" fillId="34" borderId="16" xfId="58" applyNumberFormat="1" applyFont="1" applyFill="1" applyBorder="1" applyAlignment="1">
      <alignment horizontal="center" vertical="center"/>
      <protection/>
    </xf>
    <xf numFmtId="3" fontId="64" fillId="34" borderId="15" xfId="58" applyNumberFormat="1" applyFont="1" applyFill="1" applyBorder="1" applyAlignment="1">
      <alignment horizontal="center" vertical="center"/>
      <protection/>
    </xf>
    <xf numFmtId="3" fontId="64" fillId="34" borderId="10" xfId="58" applyNumberFormat="1" applyFont="1" applyFill="1" applyBorder="1" applyAlignment="1">
      <alignment horizontal="center" vertical="center"/>
      <protection/>
    </xf>
    <xf numFmtId="2" fontId="54" fillId="34" borderId="10" xfId="58" applyNumberFormat="1" applyFont="1" applyFill="1" applyBorder="1" applyAlignment="1">
      <alignment horizontal="center" vertical="center" wrapText="1"/>
      <protection/>
    </xf>
    <xf numFmtId="3" fontId="60" fillId="34" borderId="10" xfId="58" applyNumberFormat="1" applyFont="1" applyFill="1" applyBorder="1" applyAlignment="1">
      <alignment horizontal="center" vertical="center"/>
      <protection/>
    </xf>
    <xf numFmtId="49" fontId="48" fillId="37" borderId="27" xfId="57" applyNumberFormat="1" applyFont="1" applyFill="1" applyBorder="1" applyAlignment="1">
      <alignment horizontal="right"/>
      <protection/>
    </xf>
    <xf numFmtId="49" fontId="48" fillId="37" borderId="25" xfId="57" applyNumberFormat="1" applyFont="1" applyFill="1" applyBorder="1" applyAlignment="1">
      <alignment horizontal="right"/>
      <protection/>
    </xf>
    <xf numFmtId="49" fontId="48" fillId="37" borderId="26" xfId="57" applyNumberFormat="1" applyFont="1" applyFill="1" applyBorder="1" applyAlignment="1">
      <alignment horizontal="right"/>
      <protection/>
    </xf>
    <xf numFmtId="0" fontId="72" fillId="37" borderId="23" xfId="57" applyFont="1" applyFill="1" applyBorder="1" applyAlignment="1">
      <alignment horizontal="center"/>
      <protection/>
    </xf>
    <xf numFmtId="0" fontId="72" fillId="37" borderId="0" xfId="57" applyFont="1" applyFill="1" applyBorder="1" applyAlignment="1">
      <alignment horizontal="center"/>
      <protection/>
    </xf>
    <xf numFmtId="0" fontId="72" fillId="37" borderId="24" xfId="57" applyFont="1" applyFill="1" applyBorder="1" applyAlignment="1">
      <alignment horizontal="center"/>
      <protection/>
    </xf>
    <xf numFmtId="0" fontId="72" fillId="33" borderId="23" xfId="57" applyFont="1" applyFill="1" applyBorder="1" applyAlignment="1">
      <alignment horizontal="center" vertical="center" wrapText="1"/>
      <protection/>
    </xf>
    <xf numFmtId="0" fontId="72" fillId="33" borderId="0" xfId="57" applyFont="1" applyFill="1" applyBorder="1" applyAlignment="1">
      <alignment horizontal="center" vertical="center" wrapText="1"/>
      <protection/>
    </xf>
    <xf numFmtId="0" fontId="72" fillId="33" borderId="24" xfId="57" applyFont="1" applyFill="1" applyBorder="1" applyAlignment="1">
      <alignment horizontal="center" vertical="center" wrapText="1"/>
      <protection/>
    </xf>
    <xf numFmtId="0" fontId="42" fillId="33" borderId="18" xfId="57" applyFont="1" applyFill="1" applyBorder="1" applyAlignment="1">
      <alignment horizontal="right" vertical="center"/>
      <protection/>
    </xf>
    <xf numFmtId="0" fontId="42" fillId="33" borderId="21" xfId="57" applyFont="1" applyFill="1" applyBorder="1" applyAlignment="1">
      <alignment horizontal="right" vertical="center"/>
      <protection/>
    </xf>
    <xf numFmtId="0" fontId="42" fillId="33" borderId="22" xfId="57" applyFont="1" applyFill="1" applyBorder="1" applyAlignment="1">
      <alignment horizontal="right" vertical="center"/>
      <protection/>
    </xf>
    <xf numFmtId="0" fontId="49" fillId="37" borderId="10" xfId="57" applyFont="1" applyFill="1" applyBorder="1" applyAlignment="1">
      <alignment horizontal="center" vertical="center"/>
      <protection/>
    </xf>
    <xf numFmtId="49" fontId="49" fillId="33" borderId="10" xfId="57" applyNumberFormat="1" applyFont="1" applyFill="1" applyBorder="1" applyAlignment="1">
      <alignment horizontal="center" vertical="center"/>
      <protection/>
    </xf>
    <xf numFmtId="0" fontId="49" fillId="34" borderId="10" xfId="57" applyFont="1" applyFill="1" applyBorder="1" applyAlignment="1">
      <alignment horizontal="center" vertical="center" wrapText="1"/>
      <protection/>
    </xf>
    <xf numFmtId="0" fontId="3" fillId="37" borderId="12" xfId="0" applyFont="1" applyFill="1" applyBorder="1" applyAlignment="1">
      <alignment horizontal="center" vertical="center"/>
    </xf>
    <xf numFmtId="0" fontId="68" fillId="37" borderId="23" xfId="0" applyFont="1" applyFill="1" applyBorder="1" applyAlignment="1">
      <alignment horizontal="center" wrapText="1"/>
    </xf>
    <xf numFmtId="0" fontId="68" fillId="37" borderId="0" xfId="0" applyFont="1" applyFill="1" applyBorder="1" applyAlignment="1">
      <alignment horizontal="center" wrapText="1"/>
    </xf>
    <xf numFmtId="0" fontId="68" fillId="37" borderId="24" xfId="0" applyFont="1" applyFill="1" applyBorder="1" applyAlignment="1">
      <alignment horizontal="center" wrapText="1"/>
    </xf>
    <xf numFmtId="0" fontId="46" fillId="37" borderId="12" xfId="0" applyFont="1" applyFill="1" applyBorder="1" applyAlignment="1">
      <alignment horizontal="center" vertical="center"/>
    </xf>
    <xf numFmtId="0" fontId="14" fillId="37" borderId="12" xfId="0" applyFont="1" applyFill="1" applyBorder="1" applyAlignment="1">
      <alignment horizontal="center" vertical="center"/>
    </xf>
    <xf numFmtId="0" fontId="14" fillId="37" borderId="12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center" vertical="center" wrapText="1"/>
    </xf>
    <xf numFmtId="0" fontId="47" fillId="37" borderId="27" xfId="0" applyFont="1" applyFill="1" applyBorder="1" applyAlignment="1">
      <alignment horizontal="center" vertical="center" wrapText="1"/>
    </xf>
    <xf numFmtId="0" fontId="47" fillId="37" borderId="25" xfId="0" applyFont="1" applyFill="1" applyBorder="1" applyAlignment="1">
      <alignment horizontal="center" vertical="center" wrapText="1"/>
    </xf>
    <xf numFmtId="0" fontId="47" fillId="37" borderId="26" xfId="0" applyFont="1" applyFill="1" applyBorder="1" applyAlignment="1">
      <alignment horizontal="center" vertical="center" wrapText="1"/>
    </xf>
    <xf numFmtId="0" fontId="53" fillId="37" borderId="23" xfId="0" applyFont="1" applyFill="1" applyBorder="1" applyAlignment="1">
      <alignment horizontal="right"/>
    </xf>
    <xf numFmtId="0" fontId="53" fillId="37" borderId="0" xfId="0" applyFont="1" applyFill="1" applyBorder="1" applyAlignment="1">
      <alignment horizontal="right"/>
    </xf>
    <xf numFmtId="0" fontId="53" fillId="37" borderId="24" xfId="0" applyFont="1" applyFill="1" applyBorder="1" applyAlignment="1">
      <alignment horizontal="right"/>
    </xf>
    <xf numFmtId="0" fontId="53" fillId="37" borderId="18" xfId="0" applyFont="1" applyFill="1" applyBorder="1" applyAlignment="1">
      <alignment horizontal="right"/>
    </xf>
    <xf numFmtId="0" fontId="53" fillId="37" borderId="21" xfId="0" applyFont="1" applyFill="1" applyBorder="1" applyAlignment="1">
      <alignment horizontal="right"/>
    </xf>
    <xf numFmtId="0" fontId="53" fillId="37" borderId="22" xfId="0" applyFont="1" applyFill="1" applyBorder="1" applyAlignment="1">
      <alignment horizontal="right"/>
    </xf>
    <xf numFmtId="0" fontId="14" fillId="37" borderId="27" xfId="0" applyFont="1" applyFill="1" applyBorder="1" applyAlignment="1">
      <alignment horizontal="center" vertical="center" wrapText="1"/>
    </xf>
    <xf numFmtId="0" fontId="14" fillId="37" borderId="25" xfId="0" applyFont="1" applyFill="1" applyBorder="1" applyAlignment="1">
      <alignment horizontal="center" vertical="center"/>
    </xf>
    <xf numFmtId="0" fontId="14" fillId="37" borderId="26" xfId="0" applyFont="1" applyFill="1" applyBorder="1" applyAlignment="1">
      <alignment horizontal="center" vertical="center"/>
    </xf>
    <xf numFmtId="0" fontId="44" fillId="37" borderId="23" xfId="0" applyFont="1" applyFill="1" applyBorder="1" applyAlignment="1">
      <alignment horizontal="right"/>
    </xf>
    <xf numFmtId="0" fontId="44" fillId="37" borderId="0" xfId="0" applyFont="1" applyFill="1" applyBorder="1" applyAlignment="1">
      <alignment horizontal="right"/>
    </xf>
    <xf numFmtId="0" fontId="44" fillId="37" borderId="24" xfId="0" applyFont="1" applyFill="1" applyBorder="1" applyAlignment="1">
      <alignment horizontal="right"/>
    </xf>
    <xf numFmtId="0" fontId="14" fillId="37" borderId="18" xfId="0" applyFont="1" applyFill="1" applyBorder="1" applyAlignment="1">
      <alignment horizontal="center"/>
    </xf>
    <xf numFmtId="0" fontId="14" fillId="37" borderId="21" xfId="0" applyFont="1" applyFill="1" applyBorder="1" applyAlignment="1">
      <alignment horizontal="center"/>
    </xf>
    <xf numFmtId="0" fontId="14" fillId="37" borderId="22" xfId="0" applyFont="1" applyFill="1" applyBorder="1" applyAlignment="1">
      <alignment horizontal="center"/>
    </xf>
    <xf numFmtId="3" fontId="41" fillId="34" borderId="10" xfId="0" applyNumberFormat="1" applyFont="1" applyFill="1" applyBorder="1" applyAlignment="1">
      <alignment horizontal="center" vertical="center" wrapText="1"/>
    </xf>
    <xf numFmtId="3" fontId="5" fillId="36" borderId="22" xfId="0" applyNumberFormat="1" applyFont="1" applyFill="1" applyBorder="1" applyAlignment="1">
      <alignment horizontal="center" vertical="center" wrapText="1"/>
    </xf>
    <xf numFmtId="3" fontId="5" fillId="36" borderId="15" xfId="0" applyNumberFormat="1" applyFont="1" applyFill="1" applyBorder="1" applyAlignment="1">
      <alignment horizontal="center" vertical="center" wrapText="1"/>
    </xf>
    <xf numFmtId="3" fontId="5" fillId="36" borderId="12" xfId="0" applyNumberFormat="1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center" vertical="center" wrapText="1"/>
    </xf>
    <xf numFmtId="3" fontId="3" fillId="37" borderId="10" xfId="0" applyNumberFormat="1" applyFont="1" applyFill="1" applyBorder="1" applyAlignment="1">
      <alignment horizontal="center" vertical="center"/>
    </xf>
    <xf numFmtId="0" fontId="68" fillId="37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24" xfId="0" applyFont="1" applyFill="1" applyBorder="1" applyAlignment="1">
      <alignment horizontal="center" vertical="center" wrapText="1"/>
    </xf>
    <xf numFmtId="0" fontId="71" fillId="33" borderId="23" xfId="0" applyFont="1" applyFill="1" applyBorder="1" applyAlignment="1">
      <alignment horizontal="right" vertical="center"/>
    </xf>
    <xf numFmtId="0" fontId="71" fillId="33" borderId="0" xfId="0" applyFont="1" applyFill="1" applyBorder="1" applyAlignment="1">
      <alignment horizontal="right" vertical="center"/>
    </xf>
    <xf numFmtId="0" fontId="71" fillId="33" borderId="24" xfId="0" applyFont="1" applyFill="1" applyBorder="1" applyAlignment="1">
      <alignment horizontal="right" vertical="center"/>
    </xf>
    <xf numFmtId="0" fontId="71" fillId="33" borderId="18" xfId="0" applyFont="1" applyFill="1" applyBorder="1" applyAlignment="1">
      <alignment horizontal="right" vertical="center"/>
    </xf>
    <xf numFmtId="0" fontId="71" fillId="33" borderId="21" xfId="0" applyFont="1" applyFill="1" applyBorder="1" applyAlignment="1">
      <alignment horizontal="right" vertical="center"/>
    </xf>
    <xf numFmtId="0" fontId="71" fillId="33" borderId="22" xfId="0" applyFont="1" applyFill="1" applyBorder="1" applyAlignment="1">
      <alignment horizontal="right" vertical="center"/>
    </xf>
    <xf numFmtId="0" fontId="42" fillId="37" borderId="0" xfId="0" applyFont="1" applyFill="1" applyAlignment="1">
      <alignment horizontal="center" wrapText="1"/>
    </xf>
    <xf numFmtId="0" fontId="15" fillId="37" borderId="0" xfId="0" applyFont="1" applyFill="1" applyAlignment="1">
      <alignment horizontal="right"/>
    </xf>
    <xf numFmtId="0" fontId="14" fillId="0" borderId="0" xfId="0" applyFont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/>
    </xf>
    <xf numFmtId="0" fontId="1" fillId="38" borderId="16" xfId="0" applyFont="1" applyFill="1" applyBorder="1" applyAlignment="1">
      <alignment horizontal="center" vertical="center" wrapText="1"/>
    </xf>
    <xf numFmtId="0" fontId="1" fillId="38" borderId="14" xfId="0" applyFont="1" applyFill="1" applyBorder="1" applyAlignment="1">
      <alignment horizontal="center" vertical="center" wrapText="1"/>
    </xf>
    <xf numFmtId="0" fontId="1" fillId="38" borderId="15" xfId="0" applyFont="1" applyFill="1" applyBorder="1" applyAlignment="1">
      <alignment horizontal="center" vertical="center" wrapText="1"/>
    </xf>
    <xf numFmtId="0" fontId="3" fillId="37" borderId="0" xfId="0" applyFont="1" applyFill="1" applyAlignment="1">
      <alignment horizontal="center" vertical="center" wrapText="1"/>
    </xf>
    <xf numFmtId="0" fontId="41" fillId="37" borderId="27" xfId="0" applyFont="1" applyFill="1" applyBorder="1" applyAlignment="1">
      <alignment horizontal="center" vertical="center" wrapText="1"/>
    </xf>
    <xf numFmtId="0" fontId="41" fillId="37" borderId="25" xfId="0" applyFont="1" applyFill="1" applyBorder="1" applyAlignment="1">
      <alignment horizontal="center" vertical="center" wrapText="1"/>
    </xf>
    <xf numFmtId="0" fontId="41" fillId="37" borderId="26" xfId="0" applyFont="1" applyFill="1" applyBorder="1" applyAlignment="1">
      <alignment horizontal="center" vertical="center" wrapText="1"/>
    </xf>
    <xf numFmtId="0" fontId="41" fillId="37" borderId="23" xfId="0" applyFont="1" applyFill="1" applyBorder="1" applyAlignment="1">
      <alignment horizontal="center" vertical="center" wrapText="1"/>
    </xf>
    <xf numFmtId="0" fontId="41" fillId="37" borderId="0" xfId="0" applyFont="1" applyFill="1" applyBorder="1" applyAlignment="1">
      <alignment horizontal="center" vertical="center" wrapText="1"/>
    </xf>
    <xf numFmtId="0" fontId="41" fillId="37" borderId="24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right" vertical="center"/>
    </xf>
    <xf numFmtId="0" fontId="1" fillId="37" borderId="15" xfId="0" applyFont="1" applyFill="1" applyBorder="1" applyAlignment="1">
      <alignment horizontal="right" vertical="center"/>
    </xf>
    <xf numFmtId="11" fontId="1" fillId="37" borderId="10" xfId="0" applyNumberFormat="1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right" vertical="center"/>
    </xf>
    <xf numFmtId="0" fontId="1" fillId="37" borderId="10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right"/>
    </xf>
    <xf numFmtId="0" fontId="4" fillId="37" borderId="25" xfId="0" applyFont="1" applyFill="1" applyBorder="1" applyAlignment="1">
      <alignment horizontal="right"/>
    </xf>
    <xf numFmtId="0" fontId="4" fillId="37" borderId="26" xfId="0" applyFont="1" applyFill="1" applyBorder="1" applyAlignment="1">
      <alignment horizontal="right"/>
    </xf>
    <xf numFmtId="0" fontId="42" fillId="37" borderId="23" xfId="0" applyFont="1" applyFill="1" applyBorder="1" applyAlignment="1">
      <alignment horizontal="center"/>
    </xf>
    <xf numFmtId="0" fontId="42" fillId="37" borderId="0" xfId="0" applyFont="1" applyFill="1" applyBorder="1" applyAlignment="1">
      <alignment horizontal="center"/>
    </xf>
    <xf numFmtId="0" fontId="42" fillId="37" borderId="24" xfId="0" applyFont="1" applyFill="1" applyBorder="1" applyAlignment="1">
      <alignment horizontal="center"/>
    </xf>
    <xf numFmtId="0" fontId="42" fillId="37" borderId="23" xfId="0" applyFont="1" applyFill="1" applyBorder="1" applyAlignment="1">
      <alignment horizontal="center" vertical="center"/>
    </xf>
    <xf numFmtId="0" fontId="42" fillId="37" borderId="0" xfId="0" applyFont="1" applyFill="1" applyBorder="1" applyAlignment="1">
      <alignment horizontal="center" vertical="center"/>
    </xf>
    <xf numFmtId="0" fontId="42" fillId="37" borderId="24" xfId="0" applyFont="1" applyFill="1" applyBorder="1" applyAlignment="1">
      <alignment horizontal="center" vertical="center"/>
    </xf>
    <xf numFmtId="0" fontId="42" fillId="37" borderId="18" xfId="0" applyFont="1" applyFill="1" applyBorder="1" applyAlignment="1">
      <alignment horizontal="center" vertical="center"/>
    </xf>
    <xf numFmtId="0" fontId="42" fillId="37" borderId="21" xfId="0" applyFont="1" applyFill="1" applyBorder="1" applyAlignment="1">
      <alignment horizontal="center" vertical="center"/>
    </xf>
    <xf numFmtId="0" fontId="42" fillId="37" borderId="22" xfId="0" applyFont="1" applyFill="1" applyBorder="1" applyAlignment="1">
      <alignment horizontal="center" vertical="center"/>
    </xf>
    <xf numFmtId="0" fontId="14" fillId="37" borderId="13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3" fontId="3" fillId="37" borderId="10" xfId="0" applyNumberFormat="1" applyFont="1" applyFill="1" applyBorder="1" applyAlignment="1">
      <alignment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érleg" xfId="56"/>
    <cellStyle name="Normál_PH bevétel" xfId="57"/>
    <cellStyle name="Normál_Rendelet-1 2008.évi rendeletmódosításos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.Hivatal\Asztal\2009\2009.III.rendeletm&#243;dos&#237;t&#225;s\2009.III.r.t&#225;bl&#225;k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Önkormányzat mérlege  próba"/>
      <sheetName val="ÖNK.bev.mindösszesen "/>
      <sheetName val="3_A. PH bevétel"/>
      <sheetName val="4_A Iskola bevétel "/>
      <sheetName val="5_A Óvoda bevétel"/>
      <sheetName val="6_A Könyvtár bevétel "/>
      <sheetName val="7_A CKÖ bevétel"/>
      <sheetName val="3. PH mérleg "/>
      <sheetName val="3_B. PH kiadás "/>
      <sheetName val="3_C. PH kiad.szakf. mód.ei."/>
      <sheetName val="3_C. PH kiad.szakf. eredeti ei."/>
      <sheetName val="3_C. PH kiad.szakf. teljesítés"/>
      <sheetName val="4. Iskola mérleg "/>
      <sheetName val="4_B Iskola kiadás "/>
      <sheetName val="5. Óvoda mérleg "/>
      <sheetName val="5_B Óvoda kiadás "/>
      <sheetName val="6. Könyvtár mérleg "/>
      <sheetName val="6_B Könyvtár kiadás "/>
      <sheetName val="7. CKÖ mérleg "/>
      <sheetName val="7_B CKÖ kiadás "/>
      <sheetName val="8. ÖNK.FIN."/>
      <sheetName val="8. PH.fin. "/>
      <sheetName val="8. Iskola fin.terv. "/>
      <sheetName val="8. Óvoda fin. "/>
      <sheetName val="8. Könyvtár fin."/>
      <sheetName val="12. ÖNK. Felh.bev.és kiad. "/>
    </sheetNames>
    <sheetDataSet>
      <sheetData sheetId="2">
        <row r="8">
          <cell r="G8">
            <v>80104</v>
          </cell>
          <cell r="H8">
            <v>6320</v>
          </cell>
          <cell r="J8">
            <v>63100.932</v>
          </cell>
          <cell r="K8">
            <v>5563.419</v>
          </cell>
        </row>
        <row r="25">
          <cell r="G25">
            <v>143583</v>
          </cell>
          <cell r="H25">
            <v>8789</v>
          </cell>
          <cell r="J25">
            <v>116286.003</v>
          </cell>
          <cell r="K25">
            <v>6880.072</v>
          </cell>
        </row>
        <row r="37">
          <cell r="G37">
            <v>0</v>
          </cell>
          <cell r="H37">
            <v>3987</v>
          </cell>
          <cell r="J37">
            <v>0</v>
          </cell>
          <cell r="K37">
            <v>3471.29</v>
          </cell>
        </row>
        <row r="41">
          <cell r="G41">
            <v>10517</v>
          </cell>
          <cell r="H41">
            <v>473146</v>
          </cell>
          <cell r="J41">
            <v>7641.119</v>
          </cell>
          <cell r="K41">
            <v>8969.647</v>
          </cell>
        </row>
        <row r="51">
          <cell r="G51">
            <v>0</v>
          </cell>
          <cell r="H51">
            <v>40000</v>
          </cell>
          <cell r="J51">
            <v>70</v>
          </cell>
          <cell r="K51">
            <v>0</v>
          </cell>
        </row>
        <row r="54">
          <cell r="G54">
            <v>264</v>
          </cell>
          <cell r="H54">
            <v>100</v>
          </cell>
          <cell r="J54">
            <v>256.862</v>
          </cell>
          <cell r="K54">
            <v>30.95</v>
          </cell>
        </row>
        <row r="60">
          <cell r="G60">
            <v>0</v>
          </cell>
          <cell r="H60">
            <v>2966</v>
          </cell>
          <cell r="J60">
            <v>0</v>
          </cell>
          <cell r="K60">
            <v>0</v>
          </cell>
        </row>
        <row r="63">
          <cell r="G63">
            <v>4160</v>
          </cell>
          <cell r="H63">
            <v>0</v>
          </cell>
          <cell r="J63">
            <v>4022.312</v>
          </cell>
          <cell r="K63">
            <v>0</v>
          </cell>
        </row>
      </sheetData>
      <sheetData sheetId="8">
        <row r="6">
          <cell r="F6">
            <v>18949.853</v>
          </cell>
        </row>
        <row r="20">
          <cell r="F20">
            <v>9722.797</v>
          </cell>
        </row>
        <row r="28">
          <cell r="F28">
            <v>0</v>
          </cell>
        </row>
        <row r="32">
          <cell r="F32">
            <v>0</v>
          </cell>
        </row>
        <row r="33">
          <cell r="F33">
            <v>1528.744</v>
          </cell>
        </row>
        <row r="34">
          <cell r="F34">
            <v>0</v>
          </cell>
        </row>
        <row r="35">
          <cell r="F35">
            <v>240.099</v>
          </cell>
        </row>
        <row r="36">
          <cell r="F36">
            <v>125.625</v>
          </cell>
        </row>
        <row r="37">
          <cell r="F37">
            <v>1697.568</v>
          </cell>
        </row>
        <row r="38">
          <cell r="F38">
            <v>777</v>
          </cell>
        </row>
        <row r="41">
          <cell r="F41">
            <v>48082.989</v>
          </cell>
        </row>
        <row r="92">
          <cell r="F92">
            <v>13963.138</v>
          </cell>
        </row>
        <row r="94">
          <cell r="F94">
            <v>21703.831999999995</v>
          </cell>
        </row>
        <row r="170">
          <cell r="F170">
            <v>46949.736</v>
          </cell>
        </row>
        <row r="193">
          <cell r="F19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view="pageBreakPreview" zoomScale="25" zoomScaleSheetLayoutView="25" zoomScalePageLayoutView="0" workbookViewId="0" topLeftCell="E7">
      <selection activeCell="AC12" sqref="AC12"/>
    </sheetView>
  </sheetViews>
  <sheetFormatPr defaultColWidth="35.375" defaultRowHeight="12.75"/>
  <cols>
    <col min="1" max="2" width="35.375" style="34" customWidth="1"/>
    <col min="3" max="3" width="63.25390625" style="48" customWidth="1"/>
    <col min="4" max="9" width="35.375" style="48" customWidth="1"/>
    <col min="10" max="11" width="35.375" style="78" customWidth="1"/>
    <col min="12" max="13" width="35.375" style="48" customWidth="1"/>
    <col min="14" max="14" width="0.6171875" style="48" customWidth="1"/>
    <col min="15" max="15" width="0.2421875" style="48" customWidth="1"/>
    <col min="16" max="16" width="0.12890625" style="48" hidden="1" customWidth="1"/>
    <col min="17" max="17" width="1.37890625" style="48" hidden="1" customWidth="1"/>
    <col min="18" max="18" width="0.875" style="48" customWidth="1"/>
    <col min="19" max="20" width="35.375" style="34" customWidth="1"/>
    <col min="21" max="24" width="35.375" style="48" customWidth="1"/>
    <col min="25" max="25" width="35.375" style="34" customWidth="1"/>
    <col min="26" max="26" width="43.125" style="34" customWidth="1"/>
    <col min="27" max="27" width="44.25390625" style="34" customWidth="1"/>
    <col min="28" max="28" width="35.375" style="74" customWidth="1"/>
    <col min="29" max="29" width="37.75390625" style="34" customWidth="1"/>
    <col min="30" max="30" width="0.37109375" style="34" customWidth="1"/>
    <col min="31" max="31" width="0.74609375" style="34" customWidth="1"/>
    <col min="32" max="16384" width="35.375" style="34" customWidth="1"/>
  </cols>
  <sheetData>
    <row r="1" spans="1:31" ht="15.75">
      <c r="A1" s="421" t="s">
        <v>449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170"/>
      <c r="AE1" s="171"/>
    </row>
    <row r="2" spans="1:31" ht="39.75" customHeight="1">
      <c r="A2" s="423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161"/>
      <c r="AE2" s="172"/>
    </row>
    <row r="3" spans="1:31" ht="90">
      <c r="A3" s="425" t="s">
        <v>323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7"/>
    </row>
    <row r="4" spans="1:31" ht="90">
      <c r="A4" s="428" t="s">
        <v>403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  <c r="T4" s="429"/>
      <c r="U4" s="429"/>
      <c r="V4" s="429"/>
      <c r="W4" s="429"/>
      <c r="X4" s="429"/>
      <c r="Y4" s="429"/>
      <c r="Z4" s="429"/>
      <c r="AA4" s="429"/>
      <c r="AB4" s="429"/>
      <c r="AC4" s="429"/>
      <c r="AD4" s="429"/>
      <c r="AE4" s="430"/>
    </row>
    <row r="5" spans="1:31" ht="45">
      <c r="A5" s="431" t="s">
        <v>130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2"/>
      <c r="AE5" s="433"/>
    </row>
    <row r="6" spans="1:31" ht="99.75" customHeight="1">
      <c r="A6" s="168"/>
      <c r="B6" s="162"/>
      <c r="C6" s="169"/>
      <c r="D6" s="434" t="s">
        <v>398</v>
      </c>
      <c r="E6" s="434"/>
      <c r="F6" s="434" t="s">
        <v>244</v>
      </c>
      <c r="G6" s="434"/>
      <c r="H6" s="434"/>
      <c r="I6" s="434"/>
      <c r="J6" s="434"/>
      <c r="K6" s="434"/>
      <c r="L6" s="434" t="s">
        <v>399</v>
      </c>
      <c r="M6" s="434"/>
      <c r="N6" s="166"/>
      <c r="O6" s="166"/>
      <c r="P6" s="166"/>
      <c r="Q6" s="166"/>
      <c r="R6" s="144"/>
      <c r="S6" s="168"/>
      <c r="T6" s="162"/>
      <c r="U6" s="162"/>
      <c r="V6" s="162"/>
      <c r="W6" s="162"/>
      <c r="X6" s="169"/>
      <c r="Y6" s="435" t="s">
        <v>398</v>
      </c>
      <c r="Z6" s="437" t="s">
        <v>244</v>
      </c>
      <c r="AA6" s="437"/>
      <c r="AB6" s="437"/>
      <c r="AC6" s="437" t="s">
        <v>399</v>
      </c>
      <c r="AD6" s="159"/>
      <c r="AE6" s="160"/>
    </row>
    <row r="7" spans="1:31" ht="85.5" customHeight="1">
      <c r="A7" s="163"/>
      <c r="B7" s="164"/>
      <c r="C7" s="165"/>
      <c r="D7" s="439" t="s">
        <v>279</v>
      </c>
      <c r="E7" s="439" t="s">
        <v>215</v>
      </c>
      <c r="F7" s="439" t="s">
        <v>241</v>
      </c>
      <c r="G7" s="439"/>
      <c r="H7" s="439" t="s">
        <v>242</v>
      </c>
      <c r="I7" s="439" t="s">
        <v>217</v>
      </c>
      <c r="J7" s="439" t="s">
        <v>243</v>
      </c>
      <c r="K7" s="439" t="s">
        <v>216</v>
      </c>
      <c r="L7" s="440" t="s">
        <v>241</v>
      </c>
      <c r="M7" s="440"/>
      <c r="N7" s="441" t="s">
        <v>242</v>
      </c>
      <c r="O7" s="441" t="s">
        <v>217</v>
      </c>
      <c r="P7" s="439" t="s">
        <v>245</v>
      </c>
      <c r="Q7" s="439" t="s">
        <v>217</v>
      </c>
      <c r="R7" s="150"/>
      <c r="S7" s="163"/>
      <c r="T7" s="164"/>
      <c r="U7" s="164"/>
      <c r="V7" s="164"/>
      <c r="W7" s="164"/>
      <c r="X7" s="165"/>
      <c r="Y7" s="436"/>
      <c r="Z7" s="438"/>
      <c r="AA7" s="438"/>
      <c r="AB7" s="438"/>
      <c r="AC7" s="438"/>
      <c r="AD7" s="49"/>
      <c r="AE7" s="50"/>
    </row>
    <row r="8" spans="1:31" ht="85.5" customHeight="1">
      <c r="A8" s="442" t="s">
        <v>272</v>
      </c>
      <c r="B8" s="443" t="s">
        <v>362</v>
      </c>
      <c r="C8" s="443"/>
      <c r="D8" s="51" t="s">
        <v>408</v>
      </c>
      <c r="E8" s="51" t="s">
        <v>363</v>
      </c>
      <c r="F8" s="51" t="s">
        <v>365</v>
      </c>
      <c r="G8" s="51" t="s">
        <v>366</v>
      </c>
      <c r="H8" s="51" t="s">
        <v>367</v>
      </c>
      <c r="I8" s="51" t="s">
        <v>368</v>
      </c>
      <c r="J8" s="51" t="s">
        <v>369</v>
      </c>
      <c r="K8" s="51" t="s">
        <v>370</v>
      </c>
      <c r="L8" s="156" t="s">
        <v>371</v>
      </c>
      <c r="M8" s="156" t="s">
        <v>372</v>
      </c>
      <c r="N8" s="89"/>
      <c r="O8" s="89"/>
      <c r="P8" s="51"/>
      <c r="Q8" s="51"/>
      <c r="R8" s="140"/>
      <c r="S8" s="444" t="s">
        <v>410</v>
      </c>
      <c r="T8" s="445" t="s">
        <v>415</v>
      </c>
      <c r="U8" s="446"/>
      <c r="V8" s="446"/>
      <c r="W8" s="446"/>
      <c r="X8" s="447"/>
      <c r="Y8" s="142" t="s">
        <v>416</v>
      </c>
      <c r="Z8" s="142" t="s">
        <v>417</v>
      </c>
      <c r="AA8" s="142" t="s">
        <v>418</v>
      </c>
      <c r="AB8" s="142" t="s">
        <v>419</v>
      </c>
      <c r="AC8" s="144" t="s">
        <v>422</v>
      </c>
      <c r="AD8" s="49"/>
      <c r="AE8" s="50"/>
    </row>
    <row r="9" spans="1:31" s="36" customFormat="1" ht="174" customHeight="1">
      <c r="A9" s="442"/>
      <c r="B9" s="448" t="s">
        <v>414</v>
      </c>
      <c r="C9" s="448"/>
      <c r="D9" s="449" t="s">
        <v>213</v>
      </c>
      <c r="E9" s="450" t="s">
        <v>214</v>
      </c>
      <c r="F9" s="449" t="s">
        <v>213</v>
      </c>
      <c r="G9" s="450" t="s">
        <v>214</v>
      </c>
      <c r="H9" s="449" t="s">
        <v>213</v>
      </c>
      <c r="I9" s="449" t="s">
        <v>214</v>
      </c>
      <c r="J9" s="449" t="s">
        <v>213</v>
      </c>
      <c r="K9" s="449" t="s">
        <v>214</v>
      </c>
      <c r="L9" s="454" t="s">
        <v>213</v>
      </c>
      <c r="M9" s="454" t="s">
        <v>214</v>
      </c>
      <c r="N9" s="454" t="s">
        <v>213</v>
      </c>
      <c r="O9" s="454" t="s">
        <v>214</v>
      </c>
      <c r="P9" s="454" t="s">
        <v>213</v>
      </c>
      <c r="Q9" s="454" t="s">
        <v>214</v>
      </c>
      <c r="R9" s="143"/>
      <c r="S9" s="443"/>
      <c r="T9" s="448" t="s">
        <v>420</v>
      </c>
      <c r="U9" s="448"/>
      <c r="V9" s="448"/>
      <c r="W9" s="448"/>
      <c r="X9" s="448"/>
      <c r="Y9" s="452" t="s">
        <v>246</v>
      </c>
      <c r="Z9" s="452" t="s">
        <v>128</v>
      </c>
      <c r="AA9" s="452" t="s">
        <v>247</v>
      </c>
      <c r="AB9" s="452" t="s">
        <v>243</v>
      </c>
      <c r="AC9" s="452" t="s">
        <v>128</v>
      </c>
      <c r="AD9" s="51" t="s">
        <v>218</v>
      </c>
      <c r="AE9" s="51" t="s">
        <v>219</v>
      </c>
    </row>
    <row r="10" spans="1:31" s="36" customFormat="1" ht="25.5" customHeight="1">
      <c r="A10" s="442"/>
      <c r="B10" s="448"/>
      <c r="C10" s="448"/>
      <c r="D10" s="449"/>
      <c r="E10" s="451"/>
      <c r="F10" s="449"/>
      <c r="G10" s="451"/>
      <c r="H10" s="449"/>
      <c r="I10" s="449"/>
      <c r="J10" s="449"/>
      <c r="K10" s="449"/>
      <c r="L10" s="454"/>
      <c r="M10" s="454"/>
      <c r="N10" s="454"/>
      <c r="O10" s="454"/>
      <c r="P10" s="454"/>
      <c r="Q10" s="454"/>
      <c r="R10" s="143"/>
      <c r="S10" s="443"/>
      <c r="T10" s="448"/>
      <c r="U10" s="448"/>
      <c r="V10" s="448"/>
      <c r="W10" s="448"/>
      <c r="X10" s="448"/>
      <c r="Y10" s="453"/>
      <c r="Z10" s="453"/>
      <c r="AA10" s="453"/>
      <c r="AB10" s="453"/>
      <c r="AC10" s="453"/>
      <c r="AD10" s="35"/>
      <c r="AE10" s="35"/>
    </row>
    <row r="11" spans="1:31" s="39" customFormat="1" ht="113.25" customHeight="1">
      <c r="A11" s="52" t="s">
        <v>69</v>
      </c>
      <c r="B11" s="455" t="s">
        <v>220</v>
      </c>
      <c r="C11" s="455"/>
      <c r="D11" s="53">
        <f>'ÖNO mérleg '!D11+'PH mérleg'!D11</f>
        <v>115481</v>
      </c>
      <c r="E11" s="53">
        <f>'ÖNO mérleg '!E11+'PH mérleg'!E11</f>
        <v>8966</v>
      </c>
      <c r="F11" s="53">
        <f>'ÖNO mérleg '!F11+'PH mérleg'!F11</f>
        <v>115975</v>
      </c>
      <c r="G11" s="53">
        <f>'ÖNO mérleg '!G11+'PH mérleg'!G11</f>
        <v>9652</v>
      </c>
      <c r="H11" s="53">
        <f>'ÖNO mérleg '!H11+'PH mérleg'!H11</f>
        <v>114165</v>
      </c>
      <c r="I11" s="53">
        <f>'ÖNO mérleg '!I11+'PH mérleg'!I11</f>
        <v>9652</v>
      </c>
      <c r="J11" s="53">
        <f>'ÖNO mérleg '!J11+'PH mérleg'!J11</f>
        <v>117815</v>
      </c>
      <c r="K11" s="53">
        <f>'ÖNO mérleg '!K11+'PH mérleg'!K11</f>
        <v>9652</v>
      </c>
      <c r="L11" s="53">
        <f>'ÖNO mérleg '!L11+'PH mérleg'!L11</f>
        <v>115415</v>
      </c>
      <c r="M11" s="53">
        <f>'ÖNO mérleg '!M11+'PH mérleg'!M11</f>
        <v>6000</v>
      </c>
      <c r="N11" s="38">
        <f>'[1]3_A. PH bevétel'!G8</f>
        <v>80104</v>
      </c>
      <c r="O11" s="38">
        <f>'[1]3_A. PH bevétel'!H8</f>
        <v>6320</v>
      </c>
      <c r="P11" s="38">
        <f>'[1]3_A. PH bevétel'!J8</f>
        <v>63100.932</v>
      </c>
      <c r="Q11" s="38">
        <f>'[1]3_A. PH bevétel'!K8</f>
        <v>5563.419</v>
      </c>
      <c r="R11" s="38"/>
      <c r="S11" s="52" t="s">
        <v>69</v>
      </c>
      <c r="T11" s="456" t="s">
        <v>221</v>
      </c>
      <c r="U11" s="456"/>
      <c r="V11" s="456"/>
      <c r="W11" s="456"/>
      <c r="X11" s="456"/>
      <c r="Y11" s="53">
        <f>'ÖNO mérleg '!Y11+'PH mérleg'!X11</f>
        <v>70754</v>
      </c>
      <c r="Z11" s="53">
        <f>'ÖNO mérleg '!Z11+'PH mérleg'!Y11</f>
        <v>76598</v>
      </c>
      <c r="AA11" s="53">
        <f>'ÖNO mérleg '!AA11+'PH mérleg'!Z11</f>
        <v>80254</v>
      </c>
      <c r="AB11" s="53">
        <f>'ÖNO mérleg '!AB11+'PH mérleg'!AA11</f>
        <v>79001</v>
      </c>
      <c r="AC11" s="53">
        <f>'ÖNO mérleg '!AC11+'PH mérleg'!AB11</f>
        <v>66870</v>
      </c>
      <c r="AD11" s="53"/>
      <c r="AE11" s="53">
        <f>'[1]3_B. PH kiadás '!F41</f>
        <v>48082.989</v>
      </c>
    </row>
    <row r="12" spans="1:31" s="39" customFormat="1" ht="109.5" customHeight="1">
      <c r="A12" s="52" t="s">
        <v>96</v>
      </c>
      <c r="B12" s="455" t="s">
        <v>222</v>
      </c>
      <c r="C12" s="455"/>
      <c r="D12" s="53">
        <f>'ÖNO mérleg '!D12+'PH mérleg'!D12</f>
        <v>130641</v>
      </c>
      <c r="E12" s="53">
        <f>'ÖNO mérleg '!E12+'PH mérleg'!E12</f>
        <v>0</v>
      </c>
      <c r="F12" s="53">
        <f>'ÖNO mérleg '!F12+'PH mérleg'!F12</f>
        <v>100784</v>
      </c>
      <c r="G12" s="53">
        <f>'ÖNO mérleg '!G12+'PH mérleg'!G12</f>
        <v>0</v>
      </c>
      <c r="H12" s="53">
        <f>'ÖNO mérleg '!H12+'PH mérleg'!H12</f>
        <v>133660</v>
      </c>
      <c r="I12" s="53">
        <f>'ÖNO mérleg '!I12+'PH mérleg'!I12</f>
        <v>33268</v>
      </c>
      <c r="J12" s="53">
        <f>'ÖNO mérleg '!J12+'PH mérleg'!J12</f>
        <v>133660</v>
      </c>
      <c r="K12" s="53">
        <f>'ÖNO mérleg '!K12+'PH mérleg'!K12</f>
        <v>33268</v>
      </c>
      <c r="L12" s="53">
        <f>'ÖNO mérleg '!L12+'PH mérleg'!L12</f>
        <v>82074</v>
      </c>
      <c r="M12" s="53">
        <f>'ÖNO mérleg '!M12+'PH mérleg'!M12</f>
        <v>0</v>
      </c>
      <c r="N12" s="37">
        <f>'[1]3_A. PH bevétel'!G25</f>
        <v>143583</v>
      </c>
      <c r="O12" s="37">
        <f>'[1]3_A. PH bevétel'!H25</f>
        <v>8789</v>
      </c>
      <c r="P12" s="37">
        <f>'[1]3_A. PH bevétel'!J25</f>
        <v>116286.003</v>
      </c>
      <c r="Q12" s="37">
        <f>'[1]3_A. PH bevétel'!K25</f>
        <v>6880.072</v>
      </c>
      <c r="R12" s="37"/>
      <c r="S12" s="52" t="s">
        <v>96</v>
      </c>
      <c r="T12" s="456" t="s">
        <v>223</v>
      </c>
      <c r="U12" s="456"/>
      <c r="V12" s="456"/>
      <c r="W12" s="456"/>
      <c r="X12" s="456"/>
      <c r="Y12" s="53">
        <f>'ÖNO mérleg '!Y12+'PH mérleg'!X12</f>
        <v>22446</v>
      </c>
      <c r="Z12" s="53">
        <f>'ÖNO mérleg '!Z12+'PH mérleg'!Y12</f>
        <v>21846</v>
      </c>
      <c r="AA12" s="53">
        <f>'ÖNO mérleg '!AA12+'PH mérleg'!Z12</f>
        <v>22809</v>
      </c>
      <c r="AB12" s="53">
        <f>'ÖNO mérleg '!AB12+'PH mérleg'!AA12</f>
        <v>22916</v>
      </c>
      <c r="AC12" s="53">
        <f>'ÖNO mérleg '!AC12+'PH mérleg'!AB12</f>
        <v>19621</v>
      </c>
      <c r="AD12" s="54"/>
      <c r="AE12" s="54">
        <f>'[1]3_B. PH kiadás '!F92</f>
        <v>13963.138</v>
      </c>
    </row>
    <row r="13" spans="1:32" s="39" customFormat="1" ht="97.5" customHeight="1">
      <c r="A13" s="52" t="s">
        <v>129</v>
      </c>
      <c r="B13" s="455" t="s">
        <v>115</v>
      </c>
      <c r="C13" s="455"/>
      <c r="D13" s="53">
        <f>'ÖNO mérleg '!D13+'PH mérleg'!D13</f>
        <v>0</v>
      </c>
      <c r="E13" s="53">
        <f>'ÖNO mérleg '!E13+'PH mérleg'!E13</f>
        <v>0</v>
      </c>
      <c r="F13" s="53">
        <f>'ÖNO mérleg '!F13+'PH mérleg'!F13</f>
        <v>0</v>
      </c>
      <c r="G13" s="53">
        <f>'ÖNO mérleg '!G13+'PH mérleg'!G13</f>
        <v>30</v>
      </c>
      <c r="H13" s="53">
        <f>'ÖNO mérleg '!H13+'PH mérleg'!H13</f>
        <v>0</v>
      </c>
      <c r="I13" s="53">
        <f>'ÖNO mérleg '!I13+'PH mérleg'!I13</f>
        <v>3430</v>
      </c>
      <c r="J13" s="53">
        <f>'ÖNO mérleg '!J13+'PH mérleg'!J13</f>
        <v>0</v>
      </c>
      <c r="K13" s="53">
        <f>'ÖNO mérleg '!K13+'PH mérleg'!K13</f>
        <v>3400</v>
      </c>
      <c r="L13" s="53">
        <f>'ÖNO mérleg '!L13+'PH mérleg'!L13</f>
        <v>0</v>
      </c>
      <c r="M13" s="53">
        <f>'ÖNO mérleg '!M13+'PH mérleg'!M13</f>
        <v>0</v>
      </c>
      <c r="N13" s="37">
        <f>'[1]3_A. PH bevétel'!G37</f>
        <v>0</v>
      </c>
      <c r="O13" s="37">
        <f>'[1]3_A. PH bevétel'!H37</f>
        <v>3987</v>
      </c>
      <c r="P13" s="37">
        <f>'[1]3_A. PH bevétel'!J37</f>
        <v>0</v>
      </c>
      <c r="Q13" s="37">
        <f>'[1]3_A. PH bevétel'!K37</f>
        <v>3471.29</v>
      </c>
      <c r="R13" s="37"/>
      <c r="S13" s="52" t="s">
        <v>129</v>
      </c>
      <c r="T13" s="456" t="s">
        <v>224</v>
      </c>
      <c r="U13" s="456"/>
      <c r="V13" s="456"/>
      <c r="W13" s="456"/>
      <c r="X13" s="456"/>
      <c r="Y13" s="53">
        <f>'ÖNO mérleg '!Y13+'PH mérleg'!X13</f>
        <v>65873</v>
      </c>
      <c r="Z13" s="53">
        <f>'ÖNO mérleg '!Z13+'PH mérleg'!Y13</f>
        <v>59496</v>
      </c>
      <c r="AA13" s="53">
        <f>'ÖNO mérleg '!AA13+'PH mérleg'!Z13</f>
        <v>59650</v>
      </c>
      <c r="AB13" s="53">
        <f>'ÖNO mérleg '!AB13+'PH mérleg'!AA13</f>
        <v>53817</v>
      </c>
      <c r="AC13" s="53">
        <f>'ÖNO mérleg '!AC13+'PH mérleg'!AB13</f>
        <v>56956</v>
      </c>
      <c r="AD13" s="54"/>
      <c r="AE13" s="54">
        <f>'[1]3_B. PH kiadás '!F94+'[1]3_B. PH kiadás '!F193-100</f>
        <v>21603.831999999995</v>
      </c>
      <c r="AF13" s="40"/>
    </row>
    <row r="14" spans="1:31" s="39" customFormat="1" ht="111.75" customHeight="1">
      <c r="A14" s="52" t="s">
        <v>116</v>
      </c>
      <c r="B14" s="455" t="s">
        <v>225</v>
      </c>
      <c r="C14" s="455"/>
      <c r="D14" s="53">
        <f>'ÖNO mérleg '!D14+'PH mérleg'!D14</f>
        <v>4715</v>
      </c>
      <c r="E14" s="53">
        <f>'ÖNO mérleg '!E14+'PH mérleg'!E14</f>
        <v>0</v>
      </c>
      <c r="F14" s="53">
        <f>'ÖNO mérleg '!F14+'PH mérleg'!F14</f>
        <v>2370</v>
      </c>
      <c r="G14" s="53">
        <f>'ÖNO mérleg '!G14+'PH mérleg'!G14</f>
        <v>34097</v>
      </c>
      <c r="H14" s="53">
        <f>'ÖNO mérleg '!H14+'PH mérleg'!H14</f>
        <v>7944</v>
      </c>
      <c r="I14" s="53">
        <f>'ÖNO mérleg '!I14+'PH mérleg'!I14</f>
        <v>0</v>
      </c>
      <c r="J14" s="53">
        <f>'ÖNO mérleg '!J14+'PH mérleg'!J14</f>
        <v>7947</v>
      </c>
      <c r="K14" s="53">
        <f>'ÖNO mérleg '!K14+'PH mérleg'!K14</f>
        <v>0</v>
      </c>
      <c r="L14" s="53">
        <f>'ÖNO mérleg '!L14+'PH mérleg'!L14</f>
        <v>13460</v>
      </c>
      <c r="M14" s="53">
        <f>'ÖNO mérleg '!M14+'PH mérleg'!M14</f>
        <v>0</v>
      </c>
      <c r="N14" s="38">
        <f>'[1]3_A. PH bevétel'!G41</f>
        <v>10517</v>
      </c>
      <c r="O14" s="38">
        <f>'[1]3_A. PH bevétel'!H41</f>
        <v>473146</v>
      </c>
      <c r="P14" s="38">
        <f>'[1]3_A. PH bevétel'!J41</f>
        <v>7641.119</v>
      </c>
      <c r="Q14" s="38">
        <f>'[1]3_A. PH bevétel'!K41</f>
        <v>8969.647</v>
      </c>
      <c r="R14" s="38"/>
      <c r="S14" s="52" t="s">
        <v>116</v>
      </c>
      <c r="T14" s="456" t="s">
        <v>226</v>
      </c>
      <c r="U14" s="456"/>
      <c r="V14" s="456"/>
      <c r="W14" s="456"/>
      <c r="X14" s="456"/>
      <c r="Y14" s="53">
        <f>'ÖNO mérleg '!Y14+'PH mérleg'!X14</f>
        <v>39474</v>
      </c>
      <c r="Z14" s="53">
        <f>'ÖNO mérleg '!Z14+'PH mérleg'!Y14</f>
        <v>43069</v>
      </c>
      <c r="AA14" s="53">
        <f>'ÖNO mérleg '!AA14+'PH mérleg'!Z14</f>
        <v>43468</v>
      </c>
      <c r="AB14" s="53">
        <f>'ÖNO mérleg '!AB14+'PH mérleg'!AA14</f>
        <v>45293</v>
      </c>
      <c r="AC14" s="53">
        <f>'ÖNO mérleg '!AC14+'PH mérleg'!AB14</f>
        <v>48436</v>
      </c>
      <c r="AD14" s="54"/>
      <c r="AE14" s="54">
        <f>'[1]3_B. PH kiadás '!F170</f>
        <v>46949.736</v>
      </c>
    </row>
    <row r="15" spans="1:31" s="39" customFormat="1" ht="99.75" customHeight="1">
      <c r="A15" s="52" t="s">
        <v>119</v>
      </c>
      <c r="B15" s="455" t="s">
        <v>227</v>
      </c>
      <c r="C15" s="455"/>
      <c r="D15" s="53">
        <f>'ÖNO mérleg '!D15+'PH mérleg'!D15</f>
        <v>660</v>
      </c>
      <c r="E15" s="53">
        <f>'ÖNO mérleg '!E15+'PH mérleg'!E15</f>
        <v>167</v>
      </c>
      <c r="F15" s="53">
        <f>'ÖNO mérleg '!F15+'PH mérleg'!F15</f>
        <v>2100</v>
      </c>
      <c r="G15" s="53">
        <f>'ÖNO mérleg '!G15+'PH mérleg'!G15</f>
        <v>0</v>
      </c>
      <c r="H15" s="53">
        <f>'ÖNO mérleg '!H15+'PH mérleg'!H15</f>
        <v>2100</v>
      </c>
      <c r="I15" s="53">
        <f>'ÖNO mérleg '!I15+'PH mérleg'!I15</f>
        <v>0</v>
      </c>
      <c r="J15" s="53">
        <f>'ÖNO mérleg '!J15+'PH mérleg'!J15</f>
        <v>0</v>
      </c>
      <c r="K15" s="53">
        <f>'ÖNO mérleg '!K15+'PH mérleg'!K15</f>
        <v>0</v>
      </c>
      <c r="L15" s="53">
        <f>'ÖNO mérleg '!L15+'PH mérleg'!L15</f>
        <v>0</v>
      </c>
      <c r="M15" s="53">
        <f>'ÖNO mérleg '!M15+'PH mérleg'!M15</f>
        <v>0</v>
      </c>
      <c r="N15" s="38">
        <f>'[1]3_A. PH bevétel'!G51</f>
        <v>0</v>
      </c>
      <c r="O15" s="38">
        <f>'[1]3_A. PH bevétel'!H51</f>
        <v>40000</v>
      </c>
      <c r="P15" s="38">
        <f>'[1]3_A. PH bevétel'!J51</f>
        <v>70</v>
      </c>
      <c r="Q15" s="38">
        <f>'[1]3_A. PH bevétel'!K51</f>
        <v>0</v>
      </c>
      <c r="R15" s="38"/>
      <c r="S15" s="52" t="s">
        <v>119</v>
      </c>
      <c r="T15" s="456" t="s">
        <v>249</v>
      </c>
      <c r="U15" s="456"/>
      <c r="V15" s="456"/>
      <c r="W15" s="456"/>
      <c r="X15" s="456"/>
      <c r="Y15" s="53">
        <f>'ÖNO mérleg '!Y15+'PH mérleg'!X15</f>
        <v>65624</v>
      </c>
      <c r="Z15" s="53">
        <f>'ÖNO mérleg '!Z15+'PH mérleg'!Y15</f>
        <v>65624</v>
      </c>
      <c r="AA15" s="53">
        <f>'ÖNO mérleg '!AA15+'PH mérleg'!Z15</f>
        <v>65624</v>
      </c>
      <c r="AB15" s="53">
        <f>'ÖNO mérleg '!AB15+'PH mérleg'!AA15</f>
        <v>53280</v>
      </c>
      <c r="AC15" s="53">
        <f>'ÖNO mérleg '!AC15+'PH mérleg'!AB15</f>
        <v>67348</v>
      </c>
      <c r="AD15" s="54"/>
      <c r="AE15" s="54">
        <f>'[1]3_B. PH kiadás '!F32+'[1]3_B. PH kiadás '!F33+'[1]3_B. PH kiadás '!F34+'[1]3_B. PH kiadás '!F35</f>
        <v>1768.8429999999998</v>
      </c>
    </row>
    <row r="16" spans="1:31" s="39" customFormat="1" ht="94.5" customHeight="1">
      <c r="A16" s="52" t="s">
        <v>121</v>
      </c>
      <c r="B16" s="457" t="s">
        <v>228</v>
      </c>
      <c r="C16" s="458"/>
      <c r="D16" s="53">
        <f>'ÖNO mérleg '!D16+'PH mérleg'!D16</f>
        <v>0</v>
      </c>
      <c r="E16" s="53">
        <f>'ÖNO mérleg '!E16+'PH mérleg'!E16</f>
        <v>0</v>
      </c>
      <c r="F16" s="53">
        <f>'ÖNO mérleg '!F16+'PH mérleg'!F16</f>
        <v>0</v>
      </c>
      <c r="G16" s="53">
        <f>'ÖNO mérleg '!G16+'PH mérleg'!G16</f>
        <v>0</v>
      </c>
      <c r="H16" s="53">
        <f>'ÖNO mérleg '!H16+'PH mérleg'!H16</f>
        <v>0</v>
      </c>
      <c r="I16" s="53">
        <f>'ÖNO mérleg '!I16+'PH mérleg'!I16</f>
        <v>0</v>
      </c>
      <c r="J16" s="53">
        <f>'ÖNO mérleg '!J16+'PH mérleg'!J16</f>
        <v>0</v>
      </c>
      <c r="K16" s="53">
        <f>'ÖNO mérleg '!K16+'PH mérleg'!K16</f>
        <v>0</v>
      </c>
      <c r="L16" s="53">
        <f>'ÖNO mérleg '!L16+'PH mérleg'!L16</f>
        <v>0</v>
      </c>
      <c r="M16" s="53">
        <f>'ÖNO mérleg '!M16+'PH mérleg'!M16</f>
        <v>0</v>
      </c>
      <c r="N16" s="37">
        <f>'[1]3_A. PH bevétel'!G54</f>
        <v>264</v>
      </c>
      <c r="O16" s="37">
        <f>'[1]3_A. PH bevétel'!H54</f>
        <v>100</v>
      </c>
      <c r="P16" s="37">
        <f>'[1]3_A. PH bevétel'!J54</f>
        <v>256.862</v>
      </c>
      <c r="Q16" s="37">
        <f>'[1]3_A. PH bevétel'!K54</f>
        <v>30.95</v>
      </c>
      <c r="R16" s="37"/>
      <c r="S16" s="52" t="s">
        <v>118</v>
      </c>
      <c r="T16" s="456" t="s">
        <v>250</v>
      </c>
      <c r="U16" s="456"/>
      <c r="V16" s="456"/>
      <c r="W16" s="456"/>
      <c r="X16" s="456"/>
      <c r="Y16" s="53">
        <f>'ÖNO mérleg '!Y16+'PH mérleg'!X16</f>
        <v>797</v>
      </c>
      <c r="Z16" s="53">
        <f>'ÖNO mérleg '!Z16+'PH mérleg'!Y16</f>
        <v>0</v>
      </c>
      <c r="AA16" s="53">
        <f>'ÖNO mérleg '!AA16+'PH mérleg'!Z16</f>
        <v>12435</v>
      </c>
      <c r="AB16" s="53">
        <f>'ÖNO mérleg '!AB16+'PH mérleg'!AA16</f>
        <v>18836</v>
      </c>
      <c r="AC16" s="53">
        <f>'ÖNO mérleg '!AC16+'PH mérleg'!AB16</f>
        <v>2000</v>
      </c>
      <c r="AD16" s="57"/>
      <c r="AE16" s="57">
        <f>'[1]3_B. PH kiadás '!F36+'[1]3_B. PH kiadás '!F37+100</f>
        <v>1923.193</v>
      </c>
    </row>
    <row r="17" spans="1:31" s="39" customFormat="1" ht="93" customHeight="1">
      <c r="A17" s="52" t="s">
        <v>120</v>
      </c>
      <c r="B17" s="455" t="s">
        <v>122</v>
      </c>
      <c r="C17" s="455"/>
      <c r="D17" s="53">
        <f>'ÖNO mérleg '!D17+'PH mérleg'!D17</f>
        <v>25958</v>
      </c>
      <c r="E17" s="53">
        <f>'ÖNO mérleg '!E17+'PH mérleg'!E17</f>
        <v>0</v>
      </c>
      <c r="F17" s="53">
        <f>'ÖNO mérleg '!F17+'PH mérleg'!F17</f>
        <v>44240</v>
      </c>
      <c r="G17" s="53">
        <f>'ÖNO mérleg '!G17+'PH mérleg'!G17</f>
        <v>0</v>
      </c>
      <c r="H17" s="53">
        <f>'ÖNO mérleg '!H17+'PH mérleg'!H17</f>
        <v>10201</v>
      </c>
      <c r="I17" s="53">
        <f>'ÖNO mérleg '!I17+'PH mérleg'!I17</f>
        <v>12435</v>
      </c>
      <c r="J17" s="53">
        <f>'ÖNO mérleg '!J17+'PH mérleg'!J17</f>
        <v>14466</v>
      </c>
      <c r="K17" s="53">
        <f>'ÖNO mérleg '!K17+'PH mérleg'!K17</f>
        <v>12435</v>
      </c>
      <c r="L17" s="53">
        <f>'ÖNO mérleg '!L17+'PH mérleg'!L17</f>
        <v>45376</v>
      </c>
      <c r="M17" s="53">
        <f>'ÖNO mérleg '!M17+'PH mérleg'!M17</f>
        <v>0</v>
      </c>
      <c r="N17" s="37">
        <f>'[1]3_A. PH bevétel'!G60</f>
        <v>0</v>
      </c>
      <c r="O17" s="37">
        <f>'[1]3_A. PH bevétel'!H60</f>
        <v>2966</v>
      </c>
      <c r="P17" s="37">
        <f>'[1]3_A. PH bevétel'!J60</f>
        <v>0</v>
      </c>
      <c r="Q17" s="37">
        <f>'[1]3_A. PH bevétel'!K60</f>
        <v>0</v>
      </c>
      <c r="R17" s="37"/>
      <c r="S17" s="52" t="s">
        <v>120</v>
      </c>
      <c r="T17" s="456" t="s">
        <v>229</v>
      </c>
      <c r="U17" s="456"/>
      <c r="V17" s="456"/>
      <c r="W17" s="456"/>
      <c r="X17" s="456"/>
      <c r="Y17" s="53">
        <f>'ÖNO mérleg '!Y17+'PH mérleg'!X17</f>
        <v>9615</v>
      </c>
      <c r="Z17" s="53">
        <f>'ÖNO mérleg '!Z17+'PH mérleg'!Y17</f>
        <v>29842</v>
      </c>
      <c r="AA17" s="53">
        <f>'ÖNO mérleg '!AA17+'PH mérleg'!Z17</f>
        <v>29842</v>
      </c>
      <c r="AB17" s="53">
        <f>'ÖNO mérleg '!AB17+'PH mérleg'!AA17</f>
        <v>19638</v>
      </c>
      <c r="AC17" s="53">
        <f>'ÖNO mérleg '!AC17+'PH mérleg'!AB17</f>
        <v>57</v>
      </c>
      <c r="AD17" s="57"/>
      <c r="AE17" s="57">
        <f>'[1]3_B. PH kiadás '!F6+'[1]3_B. PH kiadás '!F28+'[1]3_B. PH kiadás '!F38</f>
        <v>19726.853</v>
      </c>
    </row>
    <row r="18" spans="1:33" s="39" customFormat="1" ht="96" customHeight="1">
      <c r="A18" s="52" t="s">
        <v>230</v>
      </c>
      <c r="B18" s="455" t="s">
        <v>124</v>
      </c>
      <c r="C18" s="455"/>
      <c r="D18" s="53">
        <f>'ÖNO mérleg '!D18+'PH mérleg'!D18</f>
        <v>13838</v>
      </c>
      <c r="E18" s="53">
        <f>'ÖNO mérleg '!E18+'PH mérleg'!E18</f>
        <v>8534</v>
      </c>
      <c r="F18" s="53">
        <f>'ÖNO mérleg '!F18+'PH mérleg'!F18</f>
        <v>1164</v>
      </c>
      <c r="G18" s="53">
        <f>'ÖNO mérleg '!G18+'PH mérleg'!G18</f>
        <v>6117</v>
      </c>
      <c r="H18" s="53">
        <f>'ÖNO mérleg '!H18+'PH mérleg'!H18</f>
        <v>1164</v>
      </c>
      <c r="I18" s="53">
        <f>'ÖNO mérleg '!I18+'PH mérleg'!I18</f>
        <v>6117</v>
      </c>
      <c r="J18" s="53">
        <f>'ÖNO mérleg '!J18+'PH mérleg'!J18</f>
        <v>1164</v>
      </c>
      <c r="K18" s="53">
        <f>'ÖNO mérleg '!K18+'PH mérleg'!K18</f>
        <v>6117</v>
      </c>
      <c r="L18" s="53">
        <f>'ÖNO mérleg '!L18+'PH mérleg'!L18</f>
        <v>2906</v>
      </c>
      <c r="M18" s="53">
        <f>'ÖNO mérleg '!M18+'PH mérleg'!M18</f>
        <v>0</v>
      </c>
      <c r="N18" s="37">
        <f>'[1]3_A. PH bevétel'!G63</f>
        <v>4160</v>
      </c>
      <c r="O18" s="37">
        <f>'[1]3_A. PH bevétel'!H63</f>
        <v>0</v>
      </c>
      <c r="P18" s="37">
        <f>'[1]3_A. PH bevétel'!J63</f>
        <v>4022.312</v>
      </c>
      <c r="Q18" s="37">
        <f>'[1]3_A. PH bevétel'!K63</f>
        <v>0</v>
      </c>
      <c r="R18" s="37"/>
      <c r="S18" s="52" t="s">
        <v>123</v>
      </c>
      <c r="T18" s="456" t="s">
        <v>231</v>
      </c>
      <c r="U18" s="456"/>
      <c r="V18" s="456"/>
      <c r="W18" s="456"/>
      <c r="X18" s="456"/>
      <c r="Y18" s="53">
        <f>'ÖNO mérleg '!Y18+'PH mérleg'!X18</f>
        <v>1138</v>
      </c>
      <c r="Z18" s="53">
        <f>'ÖNO mérleg '!Z18+'PH mérleg'!Y18</f>
        <v>20054</v>
      </c>
      <c r="AA18" s="53">
        <f>'ÖNO mérleg '!AA18+'PH mérleg'!Z18</f>
        <v>20054</v>
      </c>
      <c r="AB18" s="53">
        <f>'ÖNO mérleg '!AB18+'PH mérleg'!AA18</f>
        <v>17336</v>
      </c>
      <c r="AC18" s="53">
        <f>'ÖNO mérleg '!AC18+'PH mérleg'!AB18</f>
        <v>3943</v>
      </c>
      <c r="AD18" s="53"/>
      <c r="AE18" s="53">
        <f>'[1]3_B. PH kiadás '!F20</f>
        <v>9722.797</v>
      </c>
      <c r="AF18" s="79"/>
      <c r="AG18" s="41"/>
    </row>
    <row r="19" spans="1:31" s="39" customFormat="1" ht="61.5">
      <c r="A19" s="52"/>
      <c r="B19" s="67"/>
      <c r="C19" s="67"/>
      <c r="D19" s="55"/>
      <c r="E19" s="55"/>
      <c r="F19" s="55"/>
      <c r="G19" s="55"/>
      <c r="H19" s="55"/>
      <c r="I19" s="55"/>
      <c r="J19" s="76"/>
      <c r="K19" s="76"/>
      <c r="L19" s="55"/>
      <c r="M19" s="55"/>
      <c r="N19" s="463"/>
      <c r="O19" s="463"/>
      <c r="P19" s="463"/>
      <c r="Q19" s="463"/>
      <c r="R19" s="42"/>
      <c r="S19" s="464" t="s">
        <v>232</v>
      </c>
      <c r="T19" s="465"/>
      <c r="U19" s="465"/>
      <c r="V19" s="465"/>
      <c r="W19" s="465"/>
      <c r="X19" s="465"/>
      <c r="Y19" s="53">
        <f>'ÖNO mérleg '!Y19+'PH mérleg'!X19</f>
        <v>0</v>
      </c>
      <c r="Z19" s="53">
        <f>'ÖNO mérleg '!Z19+'PH mérleg'!Y19</f>
        <v>0</v>
      </c>
      <c r="AA19" s="53">
        <f>'ÖNO mérleg '!AA19+'PH mérleg'!Z19</f>
        <v>0</v>
      </c>
      <c r="AB19" s="53">
        <f>'ÖNO mérleg '!AB19+'PH mérleg'!AA19</f>
        <v>0</v>
      </c>
      <c r="AC19" s="53">
        <f>'ÖNO mérleg '!AC19+'PH mérleg'!AB19</f>
        <v>0</v>
      </c>
      <c r="AD19" s="58"/>
      <c r="AE19" s="58"/>
    </row>
    <row r="20" spans="1:31" s="39" customFormat="1" ht="61.5">
      <c r="A20" s="52"/>
      <c r="B20" s="67"/>
      <c r="C20" s="67"/>
      <c r="D20" s="55"/>
      <c r="E20" s="55"/>
      <c r="F20" s="55"/>
      <c r="G20" s="55"/>
      <c r="H20" s="55"/>
      <c r="I20" s="55"/>
      <c r="J20" s="76"/>
      <c r="K20" s="76"/>
      <c r="L20" s="55"/>
      <c r="M20" s="55"/>
      <c r="N20" s="463"/>
      <c r="O20" s="463"/>
      <c r="P20" s="463"/>
      <c r="Q20" s="463"/>
      <c r="R20" s="42"/>
      <c r="S20" s="464" t="s">
        <v>233</v>
      </c>
      <c r="T20" s="465"/>
      <c r="U20" s="465"/>
      <c r="V20" s="465"/>
      <c r="W20" s="465"/>
      <c r="X20" s="465"/>
      <c r="Y20" s="53">
        <f>'ÖNO mérleg '!Y20+'PH mérleg'!X20</f>
        <v>0</v>
      </c>
      <c r="Z20" s="53">
        <f>'ÖNO mérleg '!Z20+'PH mérleg'!Y20</f>
        <v>0</v>
      </c>
      <c r="AA20" s="53">
        <f>'ÖNO mérleg '!AA20+'PH mérleg'!Z20</f>
        <v>0</v>
      </c>
      <c r="AB20" s="53">
        <f>'ÖNO mérleg '!AB20+'PH mérleg'!AA20</f>
        <v>0</v>
      </c>
      <c r="AC20" s="53">
        <f>'ÖNO mérleg '!AC20+'PH mérleg'!AB20</f>
        <v>0</v>
      </c>
      <c r="AD20" s="58"/>
      <c r="AE20" s="58"/>
    </row>
    <row r="21" spans="1:31" s="39" customFormat="1" ht="61.5">
      <c r="A21" s="52"/>
      <c r="B21" s="67"/>
      <c r="C21" s="67"/>
      <c r="D21" s="55"/>
      <c r="E21" s="55"/>
      <c r="F21" s="55"/>
      <c r="G21" s="55"/>
      <c r="H21" s="55"/>
      <c r="I21" s="55"/>
      <c r="J21" s="76"/>
      <c r="K21" s="76"/>
      <c r="L21" s="55"/>
      <c r="M21" s="55"/>
      <c r="N21" s="42"/>
      <c r="O21" s="42"/>
      <c r="P21" s="42"/>
      <c r="Q21" s="42"/>
      <c r="R21" s="141"/>
      <c r="S21" s="467" t="s">
        <v>254</v>
      </c>
      <c r="T21" s="468"/>
      <c r="U21" s="468"/>
      <c r="V21" s="468"/>
      <c r="W21" s="468"/>
      <c r="X21" s="469"/>
      <c r="Y21" s="53">
        <f>'ÖNO mérleg '!Y21+'PH mérleg'!X21</f>
        <v>0</v>
      </c>
      <c r="Z21" s="53">
        <f>'ÖNO mérleg '!Z21+'PH mérleg'!Y21</f>
        <v>0</v>
      </c>
      <c r="AA21" s="53">
        <f>'ÖNO mérleg '!AA21+'PH mérleg'!Z21</f>
        <v>0</v>
      </c>
      <c r="AB21" s="53">
        <f>'ÖNO mérleg '!AB21+'PH mérleg'!AA21</f>
        <v>0</v>
      </c>
      <c r="AC21" s="53">
        <f>'ÖNO mérleg '!AC21+'PH mérleg'!AB21</f>
        <v>0</v>
      </c>
      <c r="AD21" s="58"/>
      <c r="AE21" s="58"/>
    </row>
    <row r="22" spans="1:31" s="39" customFormat="1" ht="61.5">
      <c r="A22" s="52"/>
      <c r="B22" s="67"/>
      <c r="C22" s="67"/>
      <c r="D22" s="55"/>
      <c r="E22" s="55"/>
      <c r="F22" s="55"/>
      <c r="G22" s="55"/>
      <c r="H22" s="55"/>
      <c r="I22" s="55"/>
      <c r="J22" s="76"/>
      <c r="K22" s="76"/>
      <c r="L22" s="55"/>
      <c r="M22" s="55"/>
      <c r="N22" s="42"/>
      <c r="O22" s="42"/>
      <c r="P22" s="42"/>
      <c r="Q22" s="42"/>
      <c r="R22" s="141"/>
      <c r="S22" s="467" t="s">
        <v>400</v>
      </c>
      <c r="T22" s="470"/>
      <c r="U22" s="470"/>
      <c r="V22" s="470"/>
      <c r="W22" s="470"/>
      <c r="X22" s="471"/>
      <c r="Y22" s="53">
        <f>'ÖNO mérleg '!Y22+'PH mérleg'!X22</f>
        <v>0</v>
      </c>
      <c r="Z22" s="53">
        <f>'ÖNO mérleg '!Z22+'PH mérleg'!Y22</f>
        <v>0</v>
      </c>
      <c r="AA22" s="53">
        <f>'ÖNO mérleg '!AA22+'PH mérleg'!Z22</f>
        <v>0</v>
      </c>
      <c r="AB22" s="53">
        <f>'ÖNO mérleg '!AB22+'PH mérleg'!AA22</f>
        <v>12435</v>
      </c>
      <c r="AC22" s="53">
        <f>'ÖNO mérleg '!AC22+'PH mérleg'!AB22</f>
        <v>0</v>
      </c>
      <c r="AD22" s="58"/>
      <c r="AE22" s="58"/>
    </row>
    <row r="23" spans="1:31" s="39" customFormat="1" ht="61.5">
      <c r="A23" s="52"/>
      <c r="B23" s="67"/>
      <c r="C23" s="67"/>
      <c r="D23" s="55"/>
      <c r="E23" s="55"/>
      <c r="F23" s="55"/>
      <c r="G23" s="55"/>
      <c r="H23" s="55"/>
      <c r="I23" s="55"/>
      <c r="J23" s="76"/>
      <c r="K23" s="76"/>
      <c r="L23" s="55"/>
      <c r="M23" s="55"/>
      <c r="N23" s="42"/>
      <c r="O23" s="42"/>
      <c r="P23" s="42"/>
      <c r="Q23" s="42"/>
      <c r="R23" s="141"/>
      <c r="S23" s="467" t="s">
        <v>401</v>
      </c>
      <c r="T23" s="470"/>
      <c r="U23" s="470"/>
      <c r="V23" s="470"/>
      <c r="W23" s="470"/>
      <c r="X23" s="471"/>
      <c r="Y23" s="53">
        <f>'ÖNO mérleg '!Y23+'PH mérleg'!X23</f>
        <v>25958</v>
      </c>
      <c r="Z23" s="53">
        <f>'ÖNO mérleg '!Z23+'PH mérleg'!Y23</f>
        <v>0</v>
      </c>
      <c r="AA23" s="53">
        <f>'ÖNO mérleg '!AA23+'PH mérleg'!Z23</f>
        <v>0</v>
      </c>
      <c r="AB23" s="53">
        <f>'ÖNO mérleg '!AB23+'PH mérleg'!AA23</f>
        <v>14466</v>
      </c>
      <c r="AC23" s="53">
        <f>'ÖNO mérleg '!AC23+'PH mérleg'!AB23</f>
        <v>0</v>
      </c>
      <c r="AD23" s="58"/>
      <c r="AE23" s="58"/>
    </row>
    <row r="24" spans="1:31" s="39" customFormat="1" ht="61.5">
      <c r="A24" s="52"/>
      <c r="B24" s="43"/>
      <c r="C24" s="43"/>
      <c r="D24" s="55"/>
      <c r="E24" s="55"/>
      <c r="F24" s="55"/>
      <c r="G24" s="55"/>
      <c r="H24" s="55"/>
      <c r="I24" s="55"/>
      <c r="J24" s="76"/>
      <c r="K24" s="76"/>
      <c r="L24" s="55"/>
      <c r="M24" s="55"/>
      <c r="N24" s="42"/>
      <c r="O24" s="42"/>
      <c r="P24" s="42"/>
      <c r="Q24" s="42"/>
      <c r="R24" s="42"/>
      <c r="S24" s="465"/>
      <c r="T24" s="464"/>
      <c r="U24" s="464"/>
      <c r="V24" s="464"/>
      <c r="W24" s="464"/>
      <c r="X24" s="464"/>
      <c r="Y24" s="58"/>
      <c r="Z24" s="58"/>
      <c r="AA24" s="58"/>
      <c r="AB24" s="75"/>
      <c r="AC24" s="58"/>
      <c r="AD24" s="59"/>
      <c r="AE24" s="58"/>
    </row>
    <row r="25" spans="1:31" s="45" customFormat="1" ht="120.75" customHeight="1">
      <c r="A25" s="459" t="s">
        <v>251</v>
      </c>
      <c r="B25" s="460"/>
      <c r="C25" s="461"/>
      <c r="D25" s="56">
        <f>'ÖNO mérleg '!D25+'PH mérleg'!D25</f>
        <v>291293</v>
      </c>
      <c r="E25" s="56">
        <f>'ÖNO mérleg '!E25+'PH mérleg'!E25</f>
        <v>17667</v>
      </c>
      <c r="F25" s="56">
        <f>'ÖNO mérleg '!F25+'PH mérleg'!F25</f>
        <v>266633</v>
      </c>
      <c r="G25" s="56">
        <f>'ÖNO mérleg '!G25+'PH mérleg'!G25</f>
        <v>49896</v>
      </c>
      <c r="H25" s="56">
        <f>'ÖNO mérleg '!H25+'PH mérleg'!H25</f>
        <v>269234</v>
      </c>
      <c r="I25" s="56">
        <f>'ÖNO mérleg '!I25+'PH mérleg'!I25</f>
        <v>64902</v>
      </c>
      <c r="J25" s="56">
        <f>'ÖNO mérleg '!J25+'PH mérleg'!J25</f>
        <v>275052</v>
      </c>
      <c r="K25" s="56">
        <f>'ÖNO mérleg '!K25+'PH mérleg'!K25</f>
        <v>64872</v>
      </c>
      <c r="L25" s="56">
        <f>'ÖNO mérleg '!L25+'PH mérleg'!L25</f>
        <v>259231</v>
      </c>
      <c r="M25" s="56">
        <f>'ÖNO mérleg '!M25+'PH mérleg'!M25</f>
        <v>6000</v>
      </c>
      <c r="N25" s="44">
        <f>SUM(N11:N18)</f>
        <v>238628</v>
      </c>
      <c r="O25" s="44">
        <f>SUM(O11:O18)</f>
        <v>535308</v>
      </c>
      <c r="P25" s="44">
        <f>SUM(P11:P18)</f>
        <v>191377.228</v>
      </c>
      <c r="Q25" s="44">
        <f>SUM(Q11:Q18)</f>
        <v>24915.378</v>
      </c>
      <c r="R25" s="44"/>
      <c r="S25" s="462" t="s">
        <v>235</v>
      </c>
      <c r="T25" s="462"/>
      <c r="U25" s="462"/>
      <c r="V25" s="462"/>
      <c r="W25" s="462"/>
      <c r="X25" s="462"/>
      <c r="Y25" s="466">
        <f>'ÖNO mérleg '!Y25:Y26+'PH mérleg'!X25:X26</f>
        <v>301679</v>
      </c>
      <c r="Z25" s="466">
        <f>'ÖNO mérleg '!Z25:Z26+'PH mérleg'!Y25:Y26</f>
        <v>316529</v>
      </c>
      <c r="AA25" s="466">
        <f>'ÖNO mérleg '!AA25:AA26+'PH mérleg'!Z25:Z26</f>
        <v>334136</v>
      </c>
      <c r="AB25" s="466">
        <f>'ÖNO mérleg '!AB25:AB26+'PH mérleg'!AA25:AA26</f>
        <v>337018</v>
      </c>
      <c r="AC25" s="466">
        <f>'ÖNO mérleg '!AC25:AC26+'PH mérleg'!AB25:AB26</f>
        <v>265231</v>
      </c>
      <c r="AD25" s="466">
        <f>SUM(AD11:AD18)</f>
        <v>0</v>
      </c>
      <c r="AE25" s="466">
        <f>SUM(AE11:AE18)</f>
        <v>163741.381</v>
      </c>
    </row>
    <row r="26" spans="1:33" ht="137.25" customHeight="1">
      <c r="A26" s="472" t="s">
        <v>248</v>
      </c>
      <c r="B26" s="472"/>
      <c r="C26" s="472"/>
      <c r="D26" s="466">
        <f>'ÖNO mérleg '!D26:E26+'PH mérleg'!D26:E26</f>
        <v>308960</v>
      </c>
      <c r="E26" s="466"/>
      <c r="F26" s="466">
        <f>'ÖNO mérleg '!F26:G26+'PH mérleg'!F26:G26</f>
        <v>316529</v>
      </c>
      <c r="G26" s="466"/>
      <c r="H26" s="466">
        <f>'ÖNO mérleg '!H26:I26+'PH mérleg'!H26:I26</f>
        <v>334136</v>
      </c>
      <c r="I26" s="466"/>
      <c r="J26" s="466">
        <f>'ÖNO mérleg '!J26:K26+'PH mérleg'!J26:K26</f>
        <v>339924</v>
      </c>
      <c r="K26" s="466"/>
      <c r="L26" s="466">
        <f>'ÖNO mérleg '!L26:M26+'PH mérleg'!L26:M26</f>
        <v>265231</v>
      </c>
      <c r="M26" s="466"/>
      <c r="N26" s="473">
        <f>N25+O25</f>
        <v>773936</v>
      </c>
      <c r="O26" s="473"/>
      <c r="P26" s="473">
        <f>P25+Q25</f>
        <v>216292.606</v>
      </c>
      <c r="Q26" s="473"/>
      <c r="R26" s="90"/>
      <c r="S26" s="462"/>
      <c r="T26" s="462"/>
      <c r="U26" s="462"/>
      <c r="V26" s="462"/>
      <c r="W26" s="462"/>
      <c r="X26" s="462"/>
      <c r="Y26" s="466"/>
      <c r="Z26" s="466"/>
      <c r="AA26" s="466"/>
      <c r="AB26" s="466"/>
      <c r="AC26" s="466"/>
      <c r="AD26" s="466"/>
      <c r="AE26" s="466"/>
      <c r="AF26" s="48"/>
      <c r="AG26" s="46"/>
    </row>
    <row r="27" spans="1:32" s="62" customFormat="1" ht="117.75" customHeight="1">
      <c r="A27" s="474" t="s">
        <v>252</v>
      </c>
      <c r="B27" s="475"/>
      <c r="C27" s="476"/>
      <c r="D27" s="60"/>
      <c r="E27" s="65"/>
      <c r="F27" s="60">
        <v>44240</v>
      </c>
      <c r="G27" s="65"/>
      <c r="H27" s="60">
        <v>2571</v>
      </c>
      <c r="I27" s="65">
        <v>0</v>
      </c>
      <c r="J27" s="77"/>
      <c r="K27" s="60">
        <v>3373</v>
      </c>
      <c r="L27" s="60">
        <v>45376</v>
      </c>
      <c r="M27" s="60"/>
      <c r="N27" s="477"/>
      <c r="O27" s="477"/>
      <c r="P27" s="477"/>
      <c r="Q27" s="477"/>
      <c r="R27" s="88"/>
      <c r="S27" s="478" t="s">
        <v>236</v>
      </c>
      <c r="T27" s="478"/>
      <c r="U27" s="478"/>
      <c r="V27" s="478"/>
      <c r="W27" s="478"/>
      <c r="X27" s="478"/>
      <c r="Y27" s="60">
        <f>'ÖNO mérleg '!Y27+'PH mérleg'!X27</f>
        <v>290129</v>
      </c>
      <c r="Z27" s="60">
        <f>'ÖNO mérleg '!Z27+'PH mérleg'!Y27</f>
        <v>266633</v>
      </c>
      <c r="AA27" s="60">
        <f>'ÖNO mérleg '!AA27+'PH mérleg'!Z27</f>
        <v>271805</v>
      </c>
      <c r="AB27" s="60">
        <f>'ÖNO mérleg '!AB27+'PH mérleg'!AA27</f>
        <v>268773</v>
      </c>
      <c r="AC27" s="60">
        <f>'ÖNO mérleg '!AC27+'PH mérleg'!AB27</f>
        <v>259231</v>
      </c>
      <c r="AD27" s="60">
        <f>SUM(AD11:AD15)</f>
        <v>0</v>
      </c>
      <c r="AE27" s="60">
        <f>SUM(AE11:AE15)+AE24</f>
        <v>132368.538</v>
      </c>
      <c r="AF27" s="61"/>
    </row>
    <row r="28" spans="1:32" s="62" customFormat="1" ht="94.5" customHeight="1">
      <c r="A28" s="479" t="s">
        <v>238</v>
      </c>
      <c r="B28" s="480"/>
      <c r="C28" s="481"/>
      <c r="D28" s="482"/>
      <c r="E28" s="483"/>
      <c r="F28" s="482">
        <v>44240</v>
      </c>
      <c r="G28" s="483"/>
      <c r="H28" s="482">
        <v>2571</v>
      </c>
      <c r="I28" s="483"/>
      <c r="J28" s="484">
        <v>3373</v>
      </c>
      <c r="K28" s="484"/>
      <c r="L28" s="484">
        <v>45376</v>
      </c>
      <c r="M28" s="484"/>
      <c r="N28" s="477">
        <f>AD28-O25</f>
        <v>-535308</v>
      </c>
      <c r="O28" s="477"/>
      <c r="P28" s="477">
        <f>AF28-Q25</f>
        <v>-24915.378</v>
      </c>
      <c r="Q28" s="477"/>
      <c r="R28" s="88"/>
      <c r="S28" s="478" t="s">
        <v>237</v>
      </c>
      <c r="T28" s="478"/>
      <c r="U28" s="478"/>
      <c r="V28" s="478"/>
      <c r="W28" s="478"/>
      <c r="X28" s="478"/>
      <c r="Y28" s="60">
        <f>'ÖNO mérleg '!Y28+'PH mérleg'!X28</f>
        <v>11550</v>
      </c>
      <c r="Z28" s="60">
        <f>'ÖNO mérleg '!Z28+'PH mérleg'!Y28</f>
        <v>49896</v>
      </c>
      <c r="AA28" s="60">
        <f>'ÖNO mérleg '!AA28+'PH mérleg'!Z28</f>
        <v>62331</v>
      </c>
      <c r="AB28" s="60">
        <f>'ÖNO mérleg '!AB28+'PH mérleg'!AA28</f>
        <v>68245</v>
      </c>
      <c r="AC28" s="60">
        <f>'ÖNO mérleg '!AC28+'PH mérleg'!AB28</f>
        <v>6000</v>
      </c>
      <c r="AD28" s="60">
        <f>SUM(AD16:AD18)</f>
        <v>0</v>
      </c>
      <c r="AE28" s="60">
        <f>SUM(AE16:AE18)</f>
        <v>31372.843</v>
      </c>
      <c r="AF28" s="61"/>
    </row>
    <row r="29" spans="1:32" s="62" customFormat="1" ht="123" customHeight="1">
      <c r="A29" s="479"/>
      <c r="B29" s="480"/>
      <c r="C29" s="481"/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77">
        <f>N27+N28</f>
        <v>-535308</v>
      </c>
      <c r="O29" s="477"/>
      <c r="P29" s="477">
        <f>P27+P28</f>
        <v>-24915.378</v>
      </c>
      <c r="Q29" s="477"/>
      <c r="R29" s="88"/>
      <c r="S29" s="485"/>
      <c r="T29" s="485"/>
      <c r="U29" s="485"/>
      <c r="V29" s="485"/>
      <c r="W29" s="485"/>
      <c r="X29" s="485"/>
      <c r="Y29" s="63"/>
      <c r="Z29" s="63"/>
      <c r="AA29" s="63"/>
      <c r="AB29" s="63"/>
      <c r="AC29" s="63"/>
      <c r="AD29" s="63"/>
      <c r="AE29" s="63"/>
      <c r="AF29" s="61"/>
    </row>
    <row r="30" spans="1:32" s="62" customFormat="1" ht="60.75">
      <c r="A30" s="486" t="s">
        <v>234</v>
      </c>
      <c r="B30" s="486"/>
      <c r="C30" s="486"/>
      <c r="D30" s="484">
        <v>1164</v>
      </c>
      <c r="E30" s="484"/>
      <c r="F30" s="477"/>
      <c r="G30" s="477"/>
      <c r="H30" s="477"/>
      <c r="I30" s="477"/>
      <c r="J30" s="484">
        <v>6279</v>
      </c>
      <c r="K30" s="484"/>
      <c r="L30" s="477"/>
      <c r="M30" s="477"/>
      <c r="N30" s="477"/>
      <c r="O30" s="477"/>
      <c r="P30" s="477"/>
      <c r="Q30" s="477"/>
      <c r="R30" s="88"/>
      <c r="S30" s="485"/>
      <c r="T30" s="485"/>
      <c r="U30" s="485"/>
      <c r="V30" s="485"/>
      <c r="W30" s="485"/>
      <c r="X30" s="485"/>
      <c r="Y30" s="64"/>
      <c r="Z30" s="60"/>
      <c r="AA30" s="60"/>
      <c r="AB30" s="60"/>
      <c r="AC30" s="60"/>
      <c r="AD30" s="65">
        <f>N25-AD27</f>
        <v>238628</v>
      </c>
      <c r="AE30" s="66"/>
      <c r="AF30" s="61"/>
    </row>
    <row r="31" spans="1:32" s="62" customFormat="1" ht="60.75">
      <c r="A31" s="486" t="s">
        <v>239</v>
      </c>
      <c r="B31" s="486"/>
      <c r="C31" s="486"/>
      <c r="D31" s="484">
        <v>6117</v>
      </c>
      <c r="E31" s="484"/>
      <c r="F31" s="477"/>
      <c r="G31" s="477"/>
      <c r="H31" s="484">
        <v>2571</v>
      </c>
      <c r="I31" s="484"/>
      <c r="J31" s="484">
        <v>0</v>
      </c>
      <c r="K31" s="484"/>
      <c r="L31" s="477"/>
      <c r="M31" s="477"/>
      <c r="N31" s="477"/>
      <c r="O31" s="477"/>
      <c r="P31" s="477"/>
      <c r="Q31" s="477"/>
      <c r="R31" s="88"/>
      <c r="S31" s="485"/>
      <c r="T31" s="485"/>
      <c r="U31" s="485"/>
      <c r="V31" s="485"/>
      <c r="W31" s="485"/>
      <c r="X31" s="485"/>
      <c r="Y31" s="64"/>
      <c r="Z31" s="60"/>
      <c r="AA31" s="60"/>
      <c r="AB31" s="73"/>
      <c r="AC31" s="60"/>
      <c r="AD31" s="484"/>
      <c r="AE31" s="484"/>
      <c r="AF31" s="61"/>
    </row>
    <row r="32" spans="1:32" s="62" customFormat="1" ht="60.75">
      <c r="A32" s="486" t="s">
        <v>240</v>
      </c>
      <c r="B32" s="486"/>
      <c r="C32" s="486"/>
      <c r="D32" s="484">
        <f>D31+D30</f>
        <v>7281</v>
      </c>
      <c r="E32" s="484"/>
      <c r="F32" s="477"/>
      <c r="G32" s="477"/>
      <c r="H32" s="484">
        <v>2571</v>
      </c>
      <c r="I32" s="484"/>
      <c r="J32" s="484">
        <v>6279</v>
      </c>
      <c r="K32" s="484"/>
      <c r="L32" s="477"/>
      <c r="M32" s="477"/>
      <c r="N32" s="477"/>
      <c r="O32" s="477"/>
      <c r="P32" s="477"/>
      <c r="Q32" s="477"/>
      <c r="R32" s="88"/>
      <c r="S32" s="485"/>
      <c r="T32" s="485"/>
      <c r="U32" s="485"/>
      <c r="V32" s="485"/>
      <c r="W32" s="485"/>
      <c r="X32" s="485"/>
      <c r="Y32" s="64"/>
      <c r="Z32" s="60"/>
      <c r="AA32" s="60"/>
      <c r="AB32" s="60"/>
      <c r="AC32" s="60"/>
      <c r="AD32" s="65">
        <f>AD31+AD30</f>
        <v>238628</v>
      </c>
      <c r="AE32" s="66"/>
      <c r="AF32" s="61"/>
    </row>
    <row r="33" spans="1:3" ht="33">
      <c r="A33" s="47"/>
      <c r="B33" s="47"/>
      <c r="C33" s="46"/>
    </row>
    <row r="34" spans="1:3" ht="33">
      <c r="A34" s="47"/>
      <c r="B34" s="47"/>
      <c r="C34" s="46"/>
    </row>
    <row r="35" spans="1:28" ht="61.5">
      <c r="A35" s="47"/>
      <c r="B35" s="47"/>
      <c r="C35" s="46"/>
      <c r="Y35" s="79"/>
      <c r="AA35" s="79"/>
      <c r="AB35" s="79"/>
    </row>
    <row r="36" spans="1:3" ht="33">
      <c r="A36" s="47"/>
      <c r="B36" s="47"/>
      <c r="C36" s="46"/>
    </row>
    <row r="37" spans="1:3" ht="33">
      <c r="A37" s="47"/>
      <c r="B37" s="47"/>
      <c r="C37" s="46"/>
    </row>
    <row r="38" spans="1:3" ht="33">
      <c r="A38" s="47"/>
      <c r="B38" s="47"/>
      <c r="C38" s="46"/>
    </row>
    <row r="39" spans="1:3" ht="33">
      <c r="A39" s="47"/>
      <c r="B39" s="47"/>
      <c r="C39" s="46"/>
    </row>
    <row r="40" spans="1:3" ht="33">
      <c r="A40" s="47"/>
      <c r="B40" s="47"/>
      <c r="C40" s="46"/>
    </row>
    <row r="41" spans="1:3" ht="33">
      <c r="A41" s="47"/>
      <c r="B41" s="47"/>
      <c r="C41" s="46"/>
    </row>
    <row r="42" spans="1:3" ht="33">
      <c r="A42" s="47"/>
      <c r="B42" s="47"/>
      <c r="C42" s="46"/>
    </row>
    <row r="43" spans="1:3" ht="33">
      <c r="A43" s="47"/>
      <c r="B43" s="47"/>
      <c r="C43" s="46"/>
    </row>
    <row r="44" spans="1:3" ht="33">
      <c r="A44" s="47"/>
      <c r="B44" s="47"/>
      <c r="C44" s="46"/>
    </row>
    <row r="45" spans="1:3" ht="33">
      <c r="A45" s="47"/>
      <c r="B45" s="47"/>
      <c r="C45" s="46"/>
    </row>
    <row r="46" spans="1:3" ht="33">
      <c r="A46" s="47"/>
      <c r="B46" s="47"/>
      <c r="C46" s="46"/>
    </row>
    <row r="47" spans="1:3" ht="33">
      <c r="A47" s="47"/>
      <c r="B47" s="47"/>
      <c r="C47" s="46"/>
    </row>
    <row r="48" spans="1:3" ht="33">
      <c r="A48" s="47"/>
      <c r="B48" s="47"/>
      <c r="C48" s="46"/>
    </row>
    <row r="49" spans="1:3" ht="33">
      <c r="A49" s="47"/>
      <c r="B49" s="47"/>
      <c r="C49" s="46"/>
    </row>
    <row r="50" spans="1:33" s="48" customFormat="1" ht="33">
      <c r="A50" s="47"/>
      <c r="B50" s="47"/>
      <c r="C50" s="46"/>
      <c r="J50" s="78"/>
      <c r="K50" s="78"/>
      <c r="S50" s="34"/>
      <c r="T50" s="34"/>
      <c r="Y50" s="34"/>
      <c r="Z50" s="34"/>
      <c r="AA50" s="34"/>
      <c r="AB50" s="74"/>
      <c r="AC50" s="34"/>
      <c r="AD50" s="34"/>
      <c r="AE50" s="34"/>
      <c r="AF50" s="34"/>
      <c r="AG50" s="34"/>
    </row>
    <row r="51" spans="1:33" s="48" customFormat="1" ht="33">
      <c r="A51" s="47"/>
      <c r="B51" s="47"/>
      <c r="C51" s="46"/>
      <c r="J51" s="78"/>
      <c r="K51" s="78"/>
      <c r="S51" s="34"/>
      <c r="T51" s="34"/>
      <c r="Y51" s="34"/>
      <c r="Z51" s="34"/>
      <c r="AA51" s="34"/>
      <c r="AB51" s="74"/>
      <c r="AC51" s="34"/>
      <c r="AD51" s="34"/>
      <c r="AE51" s="34"/>
      <c r="AF51" s="34"/>
      <c r="AG51" s="34"/>
    </row>
    <row r="52" spans="1:33" s="48" customFormat="1" ht="33">
      <c r="A52" s="47"/>
      <c r="B52" s="47"/>
      <c r="C52" s="46"/>
      <c r="J52" s="78"/>
      <c r="K52" s="78"/>
      <c r="S52" s="34"/>
      <c r="T52" s="34"/>
      <c r="Y52" s="34"/>
      <c r="Z52" s="34"/>
      <c r="AA52" s="34"/>
      <c r="AB52" s="74"/>
      <c r="AC52" s="34"/>
      <c r="AD52" s="34"/>
      <c r="AE52" s="34"/>
      <c r="AF52" s="34"/>
      <c r="AG52" s="34"/>
    </row>
    <row r="53" spans="1:33" s="48" customFormat="1" ht="33">
      <c r="A53" s="47"/>
      <c r="B53" s="47"/>
      <c r="C53" s="46"/>
      <c r="J53" s="78"/>
      <c r="K53" s="78"/>
      <c r="S53" s="34"/>
      <c r="T53" s="34"/>
      <c r="Y53" s="34"/>
      <c r="Z53" s="34"/>
      <c r="AA53" s="34"/>
      <c r="AB53" s="74"/>
      <c r="AC53" s="34"/>
      <c r="AD53" s="34"/>
      <c r="AE53" s="34"/>
      <c r="AF53" s="34"/>
      <c r="AG53" s="34"/>
    </row>
    <row r="54" spans="1:33" s="48" customFormat="1" ht="33">
      <c r="A54" s="47"/>
      <c r="B54" s="47"/>
      <c r="C54" s="46"/>
      <c r="J54" s="78"/>
      <c r="K54" s="78"/>
      <c r="S54" s="34"/>
      <c r="T54" s="34"/>
      <c r="Y54" s="34"/>
      <c r="Z54" s="34"/>
      <c r="AA54" s="34"/>
      <c r="AB54" s="74"/>
      <c r="AC54" s="34"/>
      <c r="AD54" s="34"/>
      <c r="AE54" s="34"/>
      <c r="AF54" s="34"/>
      <c r="AG54" s="34"/>
    </row>
    <row r="55" spans="1:33" s="48" customFormat="1" ht="33">
      <c r="A55" s="47"/>
      <c r="B55" s="47"/>
      <c r="C55" s="46"/>
      <c r="J55" s="78"/>
      <c r="K55" s="78"/>
      <c r="S55" s="34"/>
      <c r="T55" s="34"/>
      <c r="Y55" s="34"/>
      <c r="Z55" s="34"/>
      <c r="AA55" s="34"/>
      <c r="AB55" s="74"/>
      <c r="AC55" s="34"/>
      <c r="AD55" s="34"/>
      <c r="AE55" s="34"/>
      <c r="AF55" s="34"/>
      <c r="AG55" s="34"/>
    </row>
    <row r="56" spans="1:33" s="48" customFormat="1" ht="33">
      <c r="A56" s="47"/>
      <c r="B56" s="47"/>
      <c r="C56" s="46"/>
      <c r="J56" s="78"/>
      <c r="K56" s="78"/>
      <c r="S56" s="34"/>
      <c r="T56" s="34"/>
      <c r="Y56" s="34"/>
      <c r="Z56" s="34"/>
      <c r="AA56" s="34"/>
      <c r="AB56" s="74"/>
      <c r="AC56" s="34"/>
      <c r="AD56" s="34"/>
      <c r="AE56" s="34"/>
      <c r="AF56" s="34"/>
      <c r="AG56" s="34"/>
    </row>
    <row r="57" spans="1:33" s="48" customFormat="1" ht="33">
      <c r="A57" s="47"/>
      <c r="B57" s="47"/>
      <c r="C57" s="46"/>
      <c r="J57" s="78"/>
      <c r="K57" s="78"/>
      <c r="S57" s="34"/>
      <c r="T57" s="34"/>
      <c r="Y57" s="34"/>
      <c r="Z57" s="34"/>
      <c r="AA57" s="34"/>
      <c r="AB57" s="74"/>
      <c r="AC57" s="34"/>
      <c r="AD57" s="34"/>
      <c r="AE57" s="34"/>
      <c r="AF57" s="34"/>
      <c r="AG57" s="34"/>
    </row>
    <row r="58" spans="1:33" s="48" customFormat="1" ht="33">
      <c r="A58" s="47"/>
      <c r="B58" s="47"/>
      <c r="C58" s="46"/>
      <c r="J58" s="78"/>
      <c r="K58" s="78"/>
      <c r="S58" s="34"/>
      <c r="T58" s="34"/>
      <c r="Y58" s="34"/>
      <c r="Z58" s="34"/>
      <c r="AA58" s="34"/>
      <c r="AB58" s="74"/>
      <c r="AC58" s="34"/>
      <c r="AD58" s="34"/>
      <c r="AE58" s="34"/>
      <c r="AF58" s="34"/>
      <c r="AG58" s="34"/>
    </row>
    <row r="59" spans="1:33" s="48" customFormat="1" ht="33">
      <c r="A59" s="47"/>
      <c r="B59" s="47"/>
      <c r="C59" s="46"/>
      <c r="J59" s="78"/>
      <c r="K59" s="78"/>
      <c r="S59" s="34"/>
      <c r="T59" s="34"/>
      <c r="Y59" s="34"/>
      <c r="Z59" s="34"/>
      <c r="AA59" s="34"/>
      <c r="AB59" s="74"/>
      <c r="AC59" s="34"/>
      <c r="AD59" s="34"/>
      <c r="AE59" s="34"/>
      <c r="AF59" s="34"/>
      <c r="AG59" s="34"/>
    </row>
    <row r="60" spans="1:33" s="48" customFormat="1" ht="33">
      <c r="A60" s="47"/>
      <c r="B60" s="47"/>
      <c r="C60" s="46"/>
      <c r="J60" s="78"/>
      <c r="K60" s="78"/>
      <c r="S60" s="34"/>
      <c r="T60" s="34"/>
      <c r="Y60" s="34"/>
      <c r="Z60" s="34"/>
      <c r="AA60" s="34"/>
      <c r="AB60" s="74"/>
      <c r="AC60" s="34"/>
      <c r="AD60" s="34"/>
      <c r="AE60" s="34"/>
      <c r="AF60" s="34"/>
      <c r="AG60" s="34"/>
    </row>
    <row r="61" spans="1:33" s="48" customFormat="1" ht="33">
      <c r="A61" s="47"/>
      <c r="B61" s="47"/>
      <c r="C61" s="46"/>
      <c r="J61" s="78"/>
      <c r="K61" s="78"/>
      <c r="S61" s="34"/>
      <c r="T61" s="34"/>
      <c r="Y61" s="34"/>
      <c r="Z61" s="34"/>
      <c r="AA61" s="34"/>
      <c r="AB61" s="74"/>
      <c r="AC61" s="34"/>
      <c r="AD61" s="34"/>
      <c r="AE61" s="34"/>
      <c r="AF61" s="34"/>
      <c r="AG61" s="34"/>
    </row>
    <row r="62" spans="1:33" s="48" customFormat="1" ht="33">
      <c r="A62" s="47"/>
      <c r="B62" s="47"/>
      <c r="C62" s="46"/>
      <c r="J62" s="78"/>
      <c r="K62" s="78"/>
      <c r="S62" s="34"/>
      <c r="T62" s="34"/>
      <c r="Y62" s="34"/>
      <c r="Z62" s="34"/>
      <c r="AA62" s="34"/>
      <c r="AB62" s="74"/>
      <c r="AC62" s="34"/>
      <c r="AD62" s="34"/>
      <c r="AE62" s="34"/>
      <c r="AF62" s="34"/>
      <c r="AG62" s="34"/>
    </row>
    <row r="63" spans="1:33" s="48" customFormat="1" ht="33">
      <c r="A63" s="47"/>
      <c r="B63" s="47"/>
      <c r="C63" s="46"/>
      <c r="J63" s="78"/>
      <c r="K63" s="78"/>
      <c r="S63" s="34"/>
      <c r="T63" s="34"/>
      <c r="Y63" s="34"/>
      <c r="Z63" s="34"/>
      <c r="AA63" s="34"/>
      <c r="AB63" s="74"/>
      <c r="AC63" s="34"/>
      <c r="AD63" s="34"/>
      <c r="AE63" s="34"/>
      <c r="AF63" s="34"/>
      <c r="AG63" s="34"/>
    </row>
    <row r="64" spans="1:33" s="48" customFormat="1" ht="33">
      <c r="A64" s="47"/>
      <c r="B64" s="47"/>
      <c r="C64" s="46"/>
      <c r="J64" s="78"/>
      <c r="K64" s="78"/>
      <c r="S64" s="34"/>
      <c r="T64" s="34"/>
      <c r="Y64" s="34"/>
      <c r="Z64" s="34"/>
      <c r="AA64" s="34"/>
      <c r="AB64" s="74"/>
      <c r="AC64" s="34"/>
      <c r="AD64" s="34"/>
      <c r="AE64" s="34"/>
      <c r="AF64" s="34"/>
      <c r="AG64" s="34"/>
    </row>
    <row r="65" spans="1:33" s="48" customFormat="1" ht="33">
      <c r="A65" s="47"/>
      <c r="B65" s="47"/>
      <c r="C65" s="46"/>
      <c r="J65" s="78"/>
      <c r="K65" s="78"/>
      <c r="S65" s="34"/>
      <c r="T65" s="34"/>
      <c r="Y65" s="34"/>
      <c r="Z65" s="34"/>
      <c r="AA65" s="34"/>
      <c r="AB65" s="74"/>
      <c r="AC65" s="34"/>
      <c r="AD65" s="34"/>
      <c r="AE65" s="34"/>
      <c r="AF65" s="34"/>
      <c r="AG65" s="34"/>
    </row>
    <row r="66" spans="1:33" s="48" customFormat="1" ht="33">
      <c r="A66" s="47"/>
      <c r="B66" s="47"/>
      <c r="C66" s="46"/>
      <c r="J66" s="78"/>
      <c r="K66" s="78"/>
      <c r="S66" s="34"/>
      <c r="T66" s="34"/>
      <c r="Y66" s="34"/>
      <c r="Z66" s="34"/>
      <c r="AA66" s="34"/>
      <c r="AB66" s="74"/>
      <c r="AC66" s="34"/>
      <c r="AD66" s="34"/>
      <c r="AE66" s="34"/>
      <c r="AF66" s="34"/>
      <c r="AG66" s="34"/>
    </row>
    <row r="67" spans="1:33" s="48" customFormat="1" ht="33">
      <c r="A67" s="47"/>
      <c r="B67" s="47"/>
      <c r="C67" s="46"/>
      <c r="J67" s="78"/>
      <c r="K67" s="78"/>
      <c r="S67" s="34"/>
      <c r="T67" s="34"/>
      <c r="Y67" s="34"/>
      <c r="Z67" s="34"/>
      <c r="AA67" s="34"/>
      <c r="AB67" s="74"/>
      <c r="AC67" s="34"/>
      <c r="AD67" s="34"/>
      <c r="AE67" s="34"/>
      <c r="AF67" s="34"/>
      <c r="AG67" s="34"/>
    </row>
    <row r="68" spans="1:33" s="48" customFormat="1" ht="33">
      <c r="A68" s="47"/>
      <c r="B68" s="47"/>
      <c r="C68" s="46"/>
      <c r="J68" s="78"/>
      <c r="K68" s="78"/>
      <c r="S68" s="34"/>
      <c r="T68" s="34"/>
      <c r="Y68" s="34"/>
      <c r="Z68" s="34"/>
      <c r="AA68" s="34"/>
      <c r="AB68" s="74"/>
      <c r="AC68" s="34"/>
      <c r="AD68" s="34"/>
      <c r="AE68" s="34"/>
      <c r="AF68" s="34"/>
      <c r="AG68" s="34"/>
    </row>
    <row r="69" spans="1:33" s="48" customFormat="1" ht="33">
      <c r="A69" s="47"/>
      <c r="B69" s="47"/>
      <c r="C69" s="46"/>
      <c r="J69" s="78"/>
      <c r="K69" s="78"/>
      <c r="S69" s="34"/>
      <c r="T69" s="34"/>
      <c r="Y69" s="34"/>
      <c r="Z69" s="34"/>
      <c r="AA69" s="34"/>
      <c r="AB69" s="74"/>
      <c r="AC69" s="34"/>
      <c r="AD69" s="34"/>
      <c r="AE69" s="34"/>
      <c r="AF69" s="34"/>
      <c r="AG69" s="34"/>
    </row>
    <row r="70" spans="1:33" s="48" customFormat="1" ht="33">
      <c r="A70" s="47"/>
      <c r="B70" s="47"/>
      <c r="C70" s="46"/>
      <c r="J70" s="78"/>
      <c r="K70" s="78"/>
      <c r="S70" s="34"/>
      <c r="T70" s="34"/>
      <c r="Y70" s="34"/>
      <c r="Z70" s="34"/>
      <c r="AA70" s="34"/>
      <c r="AB70" s="74"/>
      <c r="AC70" s="34"/>
      <c r="AD70" s="34"/>
      <c r="AE70" s="34"/>
      <c r="AF70" s="34"/>
      <c r="AG70" s="34"/>
    </row>
    <row r="71" spans="1:33" s="48" customFormat="1" ht="33">
      <c r="A71" s="47"/>
      <c r="B71" s="47"/>
      <c r="C71" s="46"/>
      <c r="J71" s="78"/>
      <c r="K71" s="78"/>
      <c r="S71" s="34"/>
      <c r="T71" s="34"/>
      <c r="Y71" s="34"/>
      <c r="Z71" s="34"/>
      <c r="AA71" s="34"/>
      <c r="AB71" s="74"/>
      <c r="AC71" s="34"/>
      <c r="AD71" s="34"/>
      <c r="AE71" s="34"/>
      <c r="AF71" s="34"/>
      <c r="AG71" s="34"/>
    </row>
    <row r="72" spans="1:33" s="48" customFormat="1" ht="33">
      <c r="A72" s="47"/>
      <c r="B72" s="47"/>
      <c r="C72" s="46"/>
      <c r="J72" s="78"/>
      <c r="K72" s="78"/>
      <c r="S72" s="34"/>
      <c r="T72" s="34"/>
      <c r="Y72" s="34"/>
      <c r="Z72" s="34"/>
      <c r="AA72" s="34"/>
      <c r="AB72" s="74"/>
      <c r="AC72" s="34"/>
      <c r="AD72" s="34"/>
      <c r="AE72" s="34"/>
      <c r="AF72" s="34"/>
      <c r="AG72" s="34"/>
    </row>
    <row r="73" spans="1:33" s="48" customFormat="1" ht="33">
      <c r="A73" s="47"/>
      <c r="B73" s="47"/>
      <c r="C73" s="46"/>
      <c r="J73" s="78"/>
      <c r="K73" s="78"/>
      <c r="S73" s="34"/>
      <c r="T73" s="34"/>
      <c r="Y73" s="34"/>
      <c r="Z73" s="34"/>
      <c r="AA73" s="34"/>
      <c r="AB73" s="74"/>
      <c r="AC73" s="34"/>
      <c r="AD73" s="34"/>
      <c r="AE73" s="34"/>
      <c r="AF73" s="34"/>
      <c r="AG73" s="34"/>
    </row>
    <row r="74" spans="1:33" s="48" customFormat="1" ht="33">
      <c r="A74" s="47"/>
      <c r="B74" s="47"/>
      <c r="C74" s="46"/>
      <c r="J74" s="78"/>
      <c r="K74" s="78"/>
      <c r="S74" s="34"/>
      <c r="T74" s="34"/>
      <c r="Y74" s="34"/>
      <c r="Z74" s="34"/>
      <c r="AA74" s="34"/>
      <c r="AB74" s="74"/>
      <c r="AC74" s="34"/>
      <c r="AD74" s="34"/>
      <c r="AE74" s="34"/>
      <c r="AF74" s="34"/>
      <c r="AG74" s="34"/>
    </row>
    <row r="75" spans="1:33" s="48" customFormat="1" ht="33">
      <c r="A75" s="47"/>
      <c r="B75" s="47"/>
      <c r="C75" s="46"/>
      <c r="J75" s="78"/>
      <c r="K75" s="78"/>
      <c r="S75" s="34"/>
      <c r="T75" s="34"/>
      <c r="Y75" s="34"/>
      <c r="Z75" s="34"/>
      <c r="AA75" s="34"/>
      <c r="AB75" s="74"/>
      <c r="AC75" s="34"/>
      <c r="AD75" s="34"/>
      <c r="AE75" s="34"/>
      <c r="AF75" s="34"/>
      <c r="AG75" s="34"/>
    </row>
    <row r="76" spans="1:33" s="48" customFormat="1" ht="33">
      <c r="A76" s="47"/>
      <c r="B76" s="47"/>
      <c r="C76" s="46"/>
      <c r="J76" s="78"/>
      <c r="K76" s="78"/>
      <c r="S76" s="34"/>
      <c r="T76" s="34"/>
      <c r="Y76" s="34"/>
      <c r="Z76" s="34"/>
      <c r="AA76" s="34"/>
      <c r="AB76" s="74"/>
      <c r="AC76" s="34"/>
      <c r="AD76" s="34"/>
      <c r="AE76" s="34"/>
      <c r="AF76" s="34"/>
      <c r="AG76" s="34"/>
    </row>
    <row r="77" spans="1:33" s="48" customFormat="1" ht="33">
      <c r="A77" s="47"/>
      <c r="B77" s="47"/>
      <c r="C77" s="46"/>
      <c r="J77" s="78"/>
      <c r="K77" s="78"/>
      <c r="S77" s="34"/>
      <c r="T77" s="34"/>
      <c r="Y77" s="34"/>
      <c r="Z77" s="34"/>
      <c r="AA77" s="34"/>
      <c r="AB77" s="74"/>
      <c r="AC77" s="34"/>
      <c r="AD77" s="34"/>
      <c r="AE77" s="34"/>
      <c r="AF77" s="34"/>
      <c r="AG77" s="34"/>
    </row>
    <row r="78" spans="1:33" s="48" customFormat="1" ht="33">
      <c r="A78" s="47"/>
      <c r="B78" s="47"/>
      <c r="C78" s="46"/>
      <c r="J78" s="78"/>
      <c r="K78" s="78"/>
      <c r="S78" s="34"/>
      <c r="T78" s="34"/>
      <c r="Y78" s="34"/>
      <c r="Z78" s="34"/>
      <c r="AA78" s="34"/>
      <c r="AB78" s="74"/>
      <c r="AC78" s="34"/>
      <c r="AD78" s="34"/>
      <c r="AE78" s="34"/>
      <c r="AF78" s="34"/>
      <c r="AG78" s="34"/>
    </row>
    <row r="79" spans="1:33" s="48" customFormat="1" ht="33">
      <c r="A79" s="47"/>
      <c r="B79" s="47"/>
      <c r="C79" s="46"/>
      <c r="J79" s="78"/>
      <c r="K79" s="78"/>
      <c r="S79" s="34"/>
      <c r="T79" s="34"/>
      <c r="Y79" s="34"/>
      <c r="Z79" s="34"/>
      <c r="AA79" s="34"/>
      <c r="AB79" s="74"/>
      <c r="AC79" s="34"/>
      <c r="AD79" s="34"/>
      <c r="AE79" s="34"/>
      <c r="AF79" s="34"/>
      <c r="AG79" s="34"/>
    </row>
    <row r="80" spans="1:33" s="48" customFormat="1" ht="33">
      <c r="A80" s="47"/>
      <c r="B80" s="47"/>
      <c r="C80" s="46"/>
      <c r="J80" s="78"/>
      <c r="K80" s="78"/>
      <c r="S80" s="34"/>
      <c r="T80" s="34"/>
      <c r="Y80" s="34"/>
      <c r="Z80" s="34"/>
      <c r="AA80" s="34"/>
      <c r="AB80" s="74"/>
      <c r="AC80" s="34"/>
      <c r="AD80" s="34"/>
      <c r="AE80" s="34"/>
      <c r="AF80" s="34"/>
      <c r="AG80" s="34"/>
    </row>
    <row r="81" spans="1:33" s="48" customFormat="1" ht="33">
      <c r="A81" s="47"/>
      <c r="B81" s="47"/>
      <c r="C81" s="46"/>
      <c r="J81" s="78"/>
      <c r="K81" s="78"/>
      <c r="S81" s="34"/>
      <c r="T81" s="34"/>
      <c r="Y81" s="34"/>
      <c r="Z81" s="34"/>
      <c r="AA81" s="34"/>
      <c r="AB81" s="74"/>
      <c r="AC81" s="34"/>
      <c r="AD81" s="34"/>
      <c r="AE81" s="34"/>
      <c r="AF81" s="34"/>
      <c r="AG81" s="34"/>
    </row>
    <row r="82" spans="1:33" s="48" customFormat="1" ht="33">
      <c r="A82" s="47"/>
      <c r="B82" s="47"/>
      <c r="C82" s="46"/>
      <c r="J82" s="78"/>
      <c r="K82" s="78"/>
      <c r="S82" s="34"/>
      <c r="T82" s="34"/>
      <c r="Y82" s="34"/>
      <c r="Z82" s="34"/>
      <c r="AA82" s="34"/>
      <c r="AB82" s="74"/>
      <c r="AC82" s="34"/>
      <c r="AD82" s="34"/>
      <c r="AE82" s="34"/>
      <c r="AF82" s="34"/>
      <c r="AG82" s="34"/>
    </row>
    <row r="83" spans="1:33" s="48" customFormat="1" ht="33">
      <c r="A83" s="47"/>
      <c r="B83" s="47"/>
      <c r="C83" s="46"/>
      <c r="J83" s="78"/>
      <c r="K83" s="78"/>
      <c r="S83" s="34"/>
      <c r="T83" s="34"/>
      <c r="Y83" s="34"/>
      <c r="Z83" s="34"/>
      <c r="AA83" s="34"/>
      <c r="AB83" s="74"/>
      <c r="AC83" s="34"/>
      <c r="AD83" s="34"/>
      <c r="AE83" s="34"/>
      <c r="AF83" s="34"/>
      <c r="AG83" s="34"/>
    </row>
    <row r="84" spans="1:33" s="48" customFormat="1" ht="33">
      <c r="A84" s="47"/>
      <c r="B84" s="47"/>
      <c r="C84" s="46"/>
      <c r="J84" s="78"/>
      <c r="K84" s="78"/>
      <c r="S84" s="34"/>
      <c r="T84" s="34"/>
      <c r="Y84" s="34"/>
      <c r="Z84" s="34"/>
      <c r="AA84" s="34"/>
      <c r="AB84" s="74"/>
      <c r="AC84" s="34"/>
      <c r="AD84" s="34"/>
      <c r="AE84" s="34"/>
      <c r="AF84" s="34"/>
      <c r="AG84" s="34"/>
    </row>
    <row r="85" spans="1:33" s="48" customFormat="1" ht="33">
      <c r="A85" s="47"/>
      <c r="B85" s="47"/>
      <c r="C85" s="46"/>
      <c r="J85" s="78"/>
      <c r="K85" s="78"/>
      <c r="S85" s="34"/>
      <c r="T85" s="34"/>
      <c r="Y85" s="34"/>
      <c r="Z85" s="34"/>
      <c r="AA85" s="34"/>
      <c r="AB85" s="74"/>
      <c r="AC85" s="34"/>
      <c r="AD85" s="34"/>
      <c r="AE85" s="34"/>
      <c r="AF85" s="34"/>
      <c r="AG85" s="34"/>
    </row>
    <row r="86" spans="1:33" s="48" customFormat="1" ht="33">
      <c r="A86" s="47"/>
      <c r="B86" s="47"/>
      <c r="C86" s="46"/>
      <c r="J86" s="78"/>
      <c r="K86" s="78"/>
      <c r="S86" s="34"/>
      <c r="T86" s="34"/>
      <c r="Y86" s="34"/>
      <c r="Z86" s="34"/>
      <c r="AA86" s="34"/>
      <c r="AB86" s="74"/>
      <c r="AC86" s="34"/>
      <c r="AD86" s="34"/>
      <c r="AE86" s="34"/>
      <c r="AF86" s="34"/>
      <c r="AG86" s="34"/>
    </row>
    <row r="87" spans="1:33" s="48" customFormat="1" ht="33">
      <c r="A87" s="47"/>
      <c r="B87" s="47"/>
      <c r="C87" s="46"/>
      <c r="J87" s="78"/>
      <c r="K87" s="78"/>
      <c r="S87" s="34"/>
      <c r="T87" s="34"/>
      <c r="Y87" s="34"/>
      <c r="Z87" s="34"/>
      <c r="AA87" s="34"/>
      <c r="AB87" s="74"/>
      <c r="AC87" s="34"/>
      <c r="AD87" s="34"/>
      <c r="AE87" s="34"/>
      <c r="AF87" s="34"/>
      <c r="AG87" s="34"/>
    </row>
    <row r="88" spans="1:33" s="48" customFormat="1" ht="33">
      <c r="A88" s="47"/>
      <c r="B88" s="47"/>
      <c r="C88" s="46"/>
      <c r="J88" s="78"/>
      <c r="K88" s="78"/>
      <c r="S88" s="34"/>
      <c r="T88" s="34"/>
      <c r="Y88" s="34"/>
      <c r="Z88" s="34"/>
      <c r="AA88" s="34"/>
      <c r="AB88" s="74"/>
      <c r="AC88" s="34"/>
      <c r="AD88" s="34"/>
      <c r="AE88" s="34"/>
      <c r="AF88" s="34"/>
      <c r="AG88" s="34"/>
    </row>
    <row r="89" spans="1:33" s="48" customFormat="1" ht="33">
      <c r="A89" s="47"/>
      <c r="B89" s="47"/>
      <c r="C89" s="46"/>
      <c r="J89" s="78"/>
      <c r="K89" s="78"/>
      <c r="S89" s="34"/>
      <c r="T89" s="34"/>
      <c r="Y89" s="34"/>
      <c r="Z89" s="34"/>
      <c r="AA89" s="34"/>
      <c r="AB89" s="74"/>
      <c r="AC89" s="34"/>
      <c r="AD89" s="34"/>
      <c r="AE89" s="34"/>
      <c r="AF89" s="34"/>
      <c r="AG89" s="34"/>
    </row>
    <row r="90" spans="1:33" s="48" customFormat="1" ht="33">
      <c r="A90" s="47"/>
      <c r="B90" s="47"/>
      <c r="C90" s="46"/>
      <c r="J90" s="78"/>
      <c r="K90" s="78"/>
      <c r="S90" s="34"/>
      <c r="T90" s="34"/>
      <c r="Y90" s="34"/>
      <c r="Z90" s="34"/>
      <c r="AA90" s="34"/>
      <c r="AB90" s="74"/>
      <c r="AC90" s="34"/>
      <c r="AD90" s="34"/>
      <c r="AE90" s="34"/>
      <c r="AF90" s="34"/>
      <c r="AG90" s="34"/>
    </row>
    <row r="91" spans="1:33" s="48" customFormat="1" ht="33">
      <c r="A91" s="47"/>
      <c r="B91" s="47"/>
      <c r="C91" s="46"/>
      <c r="J91" s="78"/>
      <c r="K91" s="78"/>
      <c r="S91" s="34"/>
      <c r="T91" s="34"/>
      <c r="Y91" s="34"/>
      <c r="Z91" s="34"/>
      <c r="AA91" s="34"/>
      <c r="AB91" s="74"/>
      <c r="AC91" s="34"/>
      <c r="AD91" s="34"/>
      <c r="AE91" s="34"/>
      <c r="AF91" s="34"/>
      <c r="AG91" s="34"/>
    </row>
    <row r="92" spans="1:33" s="48" customFormat="1" ht="33">
      <c r="A92" s="47"/>
      <c r="B92" s="47"/>
      <c r="C92" s="46"/>
      <c r="J92" s="78"/>
      <c r="K92" s="78"/>
      <c r="S92" s="34"/>
      <c r="T92" s="34"/>
      <c r="Y92" s="34"/>
      <c r="Z92" s="34"/>
      <c r="AA92" s="34"/>
      <c r="AB92" s="74"/>
      <c r="AC92" s="34"/>
      <c r="AD92" s="34"/>
      <c r="AE92" s="34"/>
      <c r="AF92" s="34"/>
      <c r="AG92" s="34"/>
    </row>
    <row r="93" spans="1:33" s="48" customFormat="1" ht="33">
      <c r="A93" s="47"/>
      <c r="B93" s="47"/>
      <c r="C93" s="46"/>
      <c r="J93" s="78"/>
      <c r="K93" s="78"/>
      <c r="S93" s="34"/>
      <c r="T93" s="34"/>
      <c r="Y93" s="34"/>
      <c r="Z93" s="34"/>
      <c r="AA93" s="34"/>
      <c r="AB93" s="74"/>
      <c r="AC93" s="34"/>
      <c r="AD93" s="34"/>
      <c r="AE93" s="34"/>
      <c r="AF93" s="34"/>
      <c r="AG93" s="34"/>
    </row>
    <row r="94" spans="1:33" s="48" customFormat="1" ht="33">
      <c r="A94" s="47"/>
      <c r="B94" s="47"/>
      <c r="C94" s="46"/>
      <c r="J94" s="78"/>
      <c r="K94" s="78"/>
      <c r="S94" s="34"/>
      <c r="T94" s="34"/>
      <c r="Y94" s="34"/>
      <c r="Z94" s="34"/>
      <c r="AA94" s="34"/>
      <c r="AB94" s="74"/>
      <c r="AC94" s="34"/>
      <c r="AD94" s="34"/>
      <c r="AE94" s="34"/>
      <c r="AF94" s="34"/>
      <c r="AG94" s="34"/>
    </row>
    <row r="95" spans="1:33" s="48" customFormat="1" ht="33">
      <c r="A95" s="47"/>
      <c r="B95" s="47"/>
      <c r="C95" s="46"/>
      <c r="J95" s="78"/>
      <c r="K95" s="78"/>
      <c r="S95" s="34"/>
      <c r="T95" s="34"/>
      <c r="Y95" s="34"/>
      <c r="Z95" s="34"/>
      <c r="AA95" s="34"/>
      <c r="AB95" s="74"/>
      <c r="AC95" s="34"/>
      <c r="AD95" s="34"/>
      <c r="AE95" s="34"/>
      <c r="AF95" s="34"/>
      <c r="AG95" s="34"/>
    </row>
    <row r="96" spans="1:33" s="48" customFormat="1" ht="33">
      <c r="A96" s="47"/>
      <c r="B96" s="47"/>
      <c r="C96" s="46"/>
      <c r="J96" s="78"/>
      <c r="K96" s="78"/>
      <c r="S96" s="34"/>
      <c r="T96" s="34"/>
      <c r="Y96" s="34"/>
      <c r="Z96" s="34"/>
      <c r="AA96" s="34"/>
      <c r="AB96" s="74"/>
      <c r="AC96" s="34"/>
      <c r="AD96" s="34"/>
      <c r="AE96" s="34"/>
      <c r="AF96" s="34"/>
      <c r="AG96" s="34"/>
    </row>
    <row r="97" spans="1:33" s="48" customFormat="1" ht="33">
      <c r="A97" s="47"/>
      <c r="B97" s="47"/>
      <c r="C97" s="46"/>
      <c r="J97" s="78"/>
      <c r="K97" s="78"/>
      <c r="S97" s="34"/>
      <c r="T97" s="34"/>
      <c r="Y97" s="34"/>
      <c r="Z97" s="34"/>
      <c r="AA97" s="34"/>
      <c r="AB97" s="74"/>
      <c r="AC97" s="34"/>
      <c r="AD97" s="34"/>
      <c r="AE97" s="34"/>
      <c r="AF97" s="34"/>
      <c r="AG97" s="34"/>
    </row>
    <row r="98" spans="1:33" s="48" customFormat="1" ht="33">
      <c r="A98" s="47"/>
      <c r="B98" s="47"/>
      <c r="C98" s="46"/>
      <c r="J98" s="78"/>
      <c r="K98" s="78"/>
      <c r="S98" s="34"/>
      <c r="T98" s="34"/>
      <c r="Y98" s="34"/>
      <c r="Z98" s="34"/>
      <c r="AA98" s="34"/>
      <c r="AB98" s="74"/>
      <c r="AC98" s="34"/>
      <c r="AD98" s="34"/>
      <c r="AE98" s="34"/>
      <c r="AF98" s="34"/>
      <c r="AG98" s="34"/>
    </row>
    <row r="99" spans="1:33" s="48" customFormat="1" ht="33">
      <c r="A99" s="47"/>
      <c r="B99" s="47"/>
      <c r="C99" s="46"/>
      <c r="J99" s="78"/>
      <c r="K99" s="78"/>
      <c r="S99" s="34"/>
      <c r="T99" s="34"/>
      <c r="Y99" s="34"/>
      <c r="Z99" s="34"/>
      <c r="AA99" s="34"/>
      <c r="AB99" s="74"/>
      <c r="AC99" s="34"/>
      <c r="AD99" s="34"/>
      <c r="AE99" s="34"/>
      <c r="AF99" s="34"/>
      <c r="AG99" s="34"/>
    </row>
    <row r="100" spans="1:33" s="48" customFormat="1" ht="33">
      <c r="A100" s="47"/>
      <c r="B100" s="47"/>
      <c r="C100" s="46"/>
      <c r="J100" s="78"/>
      <c r="K100" s="78"/>
      <c r="S100" s="34"/>
      <c r="T100" s="34"/>
      <c r="Y100" s="34"/>
      <c r="Z100" s="34"/>
      <c r="AA100" s="34"/>
      <c r="AB100" s="74"/>
      <c r="AC100" s="34"/>
      <c r="AD100" s="34"/>
      <c r="AE100" s="34"/>
      <c r="AF100" s="34"/>
      <c r="AG100" s="34"/>
    </row>
    <row r="101" spans="1:33" s="48" customFormat="1" ht="33">
      <c r="A101" s="47"/>
      <c r="B101" s="47"/>
      <c r="C101" s="46"/>
      <c r="J101" s="78"/>
      <c r="K101" s="78"/>
      <c r="S101" s="34"/>
      <c r="T101" s="34"/>
      <c r="Y101" s="34"/>
      <c r="Z101" s="34"/>
      <c r="AA101" s="34"/>
      <c r="AB101" s="74"/>
      <c r="AC101" s="34"/>
      <c r="AD101" s="34"/>
      <c r="AE101" s="34"/>
      <c r="AF101" s="34"/>
      <c r="AG101" s="34"/>
    </row>
    <row r="102" spans="1:33" s="48" customFormat="1" ht="33">
      <c r="A102" s="47"/>
      <c r="B102" s="47"/>
      <c r="C102" s="46"/>
      <c r="J102" s="78"/>
      <c r="K102" s="78"/>
      <c r="S102" s="34"/>
      <c r="T102" s="34"/>
      <c r="Y102" s="34"/>
      <c r="Z102" s="34"/>
      <c r="AA102" s="34"/>
      <c r="AB102" s="74"/>
      <c r="AC102" s="34"/>
      <c r="AD102" s="34"/>
      <c r="AE102" s="34"/>
      <c r="AF102" s="34"/>
      <c r="AG102" s="34"/>
    </row>
    <row r="103" spans="1:33" s="48" customFormat="1" ht="33">
      <c r="A103" s="47"/>
      <c r="B103" s="47"/>
      <c r="C103" s="46"/>
      <c r="J103" s="78"/>
      <c r="K103" s="78"/>
      <c r="S103" s="34"/>
      <c r="T103" s="34"/>
      <c r="Y103" s="34"/>
      <c r="Z103" s="34"/>
      <c r="AA103" s="34"/>
      <c r="AB103" s="74"/>
      <c r="AC103" s="34"/>
      <c r="AD103" s="34"/>
      <c r="AE103" s="34"/>
      <c r="AF103" s="34"/>
      <c r="AG103" s="34"/>
    </row>
    <row r="104" spans="1:33" s="48" customFormat="1" ht="33">
      <c r="A104" s="47"/>
      <c r="B104" s="47"/>
      <c r="C104" s="46"/>
      <c r="J104" s="78"/>
      <c r="K104" s="78"/>
      <c r="S104" s="34"/>
      <c r="T104" s="34"/>
      <c r="Y104" s="34"/>
      <c r="Z104" s="34"/>
      <c r="AA104" s="34"/>
      <c r="AB104" s="74"/>
      <c r="AC104" s="34"/>
      <c r="AD104" s="34"/>
      <c r="AE104" s="34"/>
      <c r="AF104" s="34"/>
      <c r="AG104" s="34"/>
    </row>
    <row r="105" spans="1:33" s="48" customFormat="1" ht="33">
      <c r="A105" s="47"/>
      <c r="B105" s="47"/>
      <c r="C105" s="46"/>
      <c r="J105" s="78"/>
      <c r="K105" s="78"/>
      <c r="S105" s="34"/>
      <c r="T105" s="34"/>
      <c r="Y105" s="34"/>
      <c r="Z105" s="34"/>
      <c r="AA105" s="34"/>
      <c r="AB105" s="74"/>
      <c r="AC105" s="34"/>
      <c r="AD105" s="34"/>
      <c r="AE105" s="34"/>
      <c r="AF105" s="34"/>
      <c r="AG105" s="34"/>
    </row>
    <row r="106" spans="1:33" s="48" customFormat="1" ht="33">
      <c r="A106" s="47"/>
      <c r="B106" s="47"/>
      <c r="C106" s="46"/>
      <c r="J106" s="78"/>
      <c r="K106" s="78"/>
      <c r="S106" s="34"/>
      <c r="T106" s="34"/>
      <c r="Y106" s="34"/>
      <c r="Z106" s="34"/>
      <c r="AA106" s="34"/>
      <c r="AB106" s="74"/>
      <c r="AC106" s="34"/>
      <c r="AD106" s="34"/>
      <c r="AE106" s="34"/>
      <c r="AF106" s="34"/>
      <c r="AG106" s="34"/>
    </row>
    <row r="107" spans="1:33" s="48" customFormat="1" ht="33">
      <c r="A107" s="47"/>
      <c r="B107" s="47"/>
      <c r="C107" s="46"/>
      <c r="J107" s="78"/>
      <c r="K107" s="78"/>
      <c r="S107" s="34"/>
      <c r="T107" s="34"/>
      <c r="Y107" s="34"/>
      <c r="Z107" s="34"/>
      <c r="AA107" s="34"/>
      <c r="AB107" s="74"/>
      <c r="AC107" s="34"/>
      <c r="AD107" s="34"/>
      <c r="AE107" s="34"/>
      <c r="AF107" s="34"/>
      <c r="AG107" s="34"/>
    </row>
    <row r="108" spans="1:33" s="48" customFormat="1" ht="33">
      <c r="A108" s="47"/>
      <c r="B108" s="47"/>
      <c r="C108" s="46"/>
      <c r="J108" s="78"/>
      <c r="K108" s="78"/>
      <c r="S108" s="34"/>
      <c r="T108" s="34"/>
      <c r="Y108" s="34"/>
      <c r="Z108" s="34"/>
      <c r="AA108" s="34"/>
      <c r="AB108" s="74"/>
      <c r="AC108" s="34"/>
      <c r="AD108" s="34"/>
      <c r="AE108" s="34"/>
      <c r="AF108" s="34"/>
      <c r="AG108" s="34"/>
    </row>
    <row r="109" spans="1:33" s="48" customFormat="1" ht="33">
      <c r="A109" s="47"/>
      <c r="B109" s="47"/>
      <c r="C109" s="46"/>
      <c r="J109" s="78"/>
      <c r="K109" s="78"/>
      <c r="S109" s="34"/>
      <c r="T109" s="34"/>
      <c r="Y109" s="34"/>
      <c r="Z109" s="34"/>
      <c r="AA109" s="34"/>
      <c r="AB109" s="74"/>
      <c r="AC109" s="34"/>
      <c r="AD109" s="34"/>
      <c r="AE109" s="34"/>
      <c r="AF109" s="34"/>
      <c r="AG109" s="34"/>
    </row>
    <row r="110" spans="1:33" s="48" customFormat="1" ht="33">
      <c r="A110" s="47"/>
      <c r="B110" s="47"/>
      <c r="C110" s="46"/>
      <c r="J110" s="78"/>
      <c r="K110" s="78"/>
      <c r="S110" s="34"/>
      <c r="T110" s="34"/>
      <c r="Y110" s="34"/>
      <c r="Z110" s="34"/>
      <c r="AA110" s="34"/>
      <c r="AB110" s="74"/>
      <c r="AC110" s="34"/>
      <c r="AD110" s="34"/>
      <c r="AE110" s="34"/>
      <c r="AF110" s="34"/>
      <c r="AG110" s="34"/>
    </row>
    <row r="111" spans="1:33" s="48" customFormat="1" ht="33">
      <c r="A111" s="47"/>
      <c r="B111" s="47"/>
      <c r="C111" s="46"/>
      <c r="J111" s="78"/>
      <c r="K111" s="78"/>
      <c r="S111" s="34"/>
      <c r="T111" s="34"/>
      <c r="Y111" s="34"/>
      <c r="Z111" s="34"/>
      <c r="AA111" s="34"/>
      <c r="AB111" s="74"/>
      <c r="AC111" s="34"/>
      <c r="AD111" s="34"/>
      <c r="AE111" s="34"/>
      <c r="AF111" s="34"/>
      <c r="AG111" s="34"/>
    </row>
    <row r="112" spans="1:33" s="48" customFormat="1" ht="33">
      <c r="A112" s="47"/>
      <c r="B112" s="47"/>
      <c r="C112" s="46"/>
      <c r="J112" s="78"/>
      <c r="K112" s="78"/>
      <c r="S112" s="34"/>
      <c r="T112" s="34"/>
      <c r="Y112" s="34"/>
      <c r="Z112" s="34"/>
      <c r="AA112" s="34"/>
      <c r="AB112" s="74"/>
      <c r="AC112" s="34"/>
      <c r="AD112" s="34"/>
      <c r="AE112" s="34"/>
      <c r="AF112" s="34"/>
      <c r="AG112" s="34"/>
    </row>
    <row r="113" spans="1:33" s="48" customFormat="1" ht="33">
      <c r="A113" s="47"/>
      <c r="B113" s="47"/>
      <c r="C113" s="46"/>
      <c r="J113" s="78"/>
      <c r="K113" s="78"/>
      <c r="S113" s="34"/>
      <c r="T113" s="34"/>
      <c r="Y113" s="34"/>
      <c r="Z113" s="34"/>
      <c r="AA113" s="34"/>
      <c r="AB113" s="74"/>
      <c r="AC113" s="34"/>
      <c r="AD113" s="34"/>
      <c r="AE113" s="34"/>
      <c r="AF113" s="34"/>
      <c r="AG113" s="34"/>
    </row>
    <row r="114" spans="1:33" s="48" customFormat="1" ht="33">
      <c r="A114" s="47"/>
      <c r="B114" s="47"/>
      <c r="C114" s="46"/>
      <c r="J114" s="78"/>
      <c r="K114" s="78"/>
      <c r="S114" s="34"/>
      <c r="T114" s="34"/>
      <c r="Y114" s="34"/>
      <c r="Z114" s="34"/>
      <c r="AA114" s="34"/>
      <c r="AB114" s="74"/>
      <c r="AC114" s="34"/>
      <c r="AD114" s="34"/>
      <c r="AE114" s="34"/>
      <c r="AF114" s="34"/>
      <c r="AG114" s="34"/>
    </row>
    <row r="115" spans="1:33" s="48" customFormat="1" ht="33">
      <c r="A115" s="47"/>
      <c r="B115" s="47"/>
      <c r="C115" s="46"/>
      <c r="J115" s="78"/>
      <c r="K115" s="78"/>
      <c r="S115" s="34"/>
      <c r="T115" s="34"/>
      <c r="Y115" s="34"/>
      <c r="Z115" s="34"/>
      <c r="AA115" s="34"/>
      <c r="AB115" s="74"/>
      <c r="AC115" s="34"/>
      <c r="AD115" s="34"/>
      <c r="AE115" s="34"/>
      <c r="AF115" s="34"/>
      <c r="AG115" s="34"/>
    </row>
    <row r="116" spans="1:33" s="48" customFormat="1" ht="33">
      <c r="A116" s="47"/>
      <c r="B116" s="47"/>
      <c r="C116" s="46"/>
      <c r="J116" s="78"/>
      <c r="K116" s="78"/>
      <c r="S116" s="34"/>
      <c r="T116" s="34"/>
      <c r="Y116" s="34"/>
      <c r="Z116" s="34"/>
      <c r="AA116" s="34"/>
      <c r="AB116" s="74"/>
      <c r="AC116" s="34"/>
      <c r="AD116" s="34"/>
      <c r="AE116" s="34"/>
      <c r="AF116" s="34"/>
      <c r="AG116" s="34"/>
    </row>
    <row r="117" spans="1:33" s="48" customFormat="1" ht="33">
      <c r="A117" s="47"/>
      <c r="B117" s="47"/>
      <c r="C117" s="46"/>
      <c r="J117" s="78"/>
      <c r="K117" s="78"/>
      <c r="S117" s="34"/>
      <c r="T117" s="34"/>
      <c r="Y117" s="34"/>
      <c r="Z117" s="34"/>
      <c r="AA117" s="34"/>
      <c r="AB117" s="74"/>
      <c r="AC117" s="34"/>
      <c r="AD117" s="34"/>
      <c r="AE117" s="34"/>
      <c r="AF117" s="34"/>
      <c r="AG117" s="34"/>
    </row>
    <row r="118" spans="1:33" s="48" customFormat="1" ht="33">
      <c r="A118" s="47"/>
      <c r="B118" s="47"/>
      <c r="C118" s="46"/>
      <c r="J118" s="78"/>
      <c r="K118" s="78"/>
      <c r="S118" s="34"/>
      <c r="T118" s="34"/>
      <c r="Y118" s="34"/>
      <c r="Z118" s="34"/>
      <c r="AA118" s="34"/>
      <c r="AB118" s="74"/>
      <c r="AC118" s="34"/>
      <c r="AD118" s="34"/>
      <c r="AE118" s="34"/>
      <c r="AF118" s="34"/>
      <c r="AG118" s="34"/>
    </row>
    <row r="119" spans="1:33" s="48" customFormat="1" ht="33">
      <c r="A119" s="47"/>
      <c r="B119" s="47"/>
      <c r="C119" s="46"/>
      <c r="J119" s="78"/>
      <c r="K119" s="78"/>
      <c r="S119" s="34"/>
      <c r="T119" s="34"/>
      <c r="Y119" s="34"/>
      <c r="Z119" s="34"/>
      <c r="AA119" s="34"/>
      <c r="AB119" s="74"/>
      <c r="AC119" s="34"/>
      <c r="AD119" s="34"/>
      <c r="AE119" s="34"/>
      <c r="AF119" s="34"/>
      <c r="AG119" s="34"/>
    </row>
    <row r="120" spans="1:33" s="48" customFormat="1" ht="33">
      <c r="A120" s="47"/>
      <c r="B120" s="47"/>
      <c r="C120" s="46"/>
      <c r="J120" s="78"/>
      <c r="K120" s="78"/>
      <c r="S120" s="34"/>
      <c r="T120" s="34"/>
      <c r="Y120" s="34"/>
      <c r="Z120" s="34"/>
      <c r="AA120" s="34"/>
      <c r="AB120" s="74"/>
      <c r="AC120" s="34"/>
      <c r="AD120" s="34"/>
      <c r="AE120" s="34"/>
      <c r="AF120" s="34"/>
      <c r="AG120" s="34"/>
    </row>
    <row r="121" spans="1:33" s="48" customFormat="1" ht="33">
      <c r="A121" s="47"/>
      <c r="B121" s="47"/>
      <c r="C121" s="46"/>
      <c r="J121" s="78"/>
      <c r="K121" s="78"/>
      <c r="S121" s="34"/>
      <c r="T121" s="34"/>
      <c r="Y121" s="34"/>
      <c r="Z121" s="34"/>
      <c r="AA121" s="34"/>
      <c r="AB121" s="74"/>
      <c r="AC121" s="34"/>
      <c r="AD121" s="34"/>
      <c r="AE121" s="34"/>
      <c r="AF121" s="34"/>
      <c r="AG121" s="34"/>
    </row>
    <row r="122" spans="1:33" s="48" customFormat="1" ht="33">
      <c r="A122" s="47"/>
      <c r="B122" s="47"/>
      <c r="C122" s="46"/>
      <c r="J122" s="78"/>
      <c r="K122" s="78"/>
      <c r="S122" s="34"/>
      <c r="T122" s="34"/>
      <c r="Y122" s="34"/>
      <c r="Z122" s="34"/>
      <c r="AA122" s="34"/>
      <c r="AB122" s="74"/>
      <c r="AC122" s="34"/>
      <c r="AD122" s="34"/>
      <c r="AE122" s="34"/>
      <c r="AF122" s="34"/>
      <c r="AG122" s="34"/>
    </row>
    <row r="123" spans="1:33" s="48" customFormat="1" ht="33">
      <c r="A123" s="47"/>
      <c r="B123" s="47"/>
      <c r="C123" s="46"/>
      <c r="J123" s="78"/>
      <c r="K123" s="78"/>
      <c r="S123" s="34"/>
      <c r="T123" s="34"/>
      <c r="Y123" s="34"/>
      <c r="Z123" s="34"/>
      <c r="AA123" s="34"/>
      <c r="AB123" s="74"/>
      <c r="AC123" s="34"/>
      <c r="AD123" s="34"/>
      <c r="AE123" s="34"/>
      <c r="AF123" s="34"/>
      <c r="AG123" s="34"/>
    </row>
    <row r="124" spans="1:33" s="48" customFormat="1" ht="33">
      <c r="A124" s="47"/>
      <c r="B124" s="47"/>
      <c r="C124" s="46"/>
      <c r="J124" s="78"/>
      <c r="K124" s="78"/>
      <c r="S124" s="34"/>
      <c r="T124" s="34"/>
      <c r="Y124" s="34"/>
      <c r="Z124" s="34"/>
      <c r="AA124" s="34"/>
      <c r="AB124" s="74"/>
      <c r="AC124" s="34"/>
      <c r="AD124" s="34"/>
      <c r="AE124" s="34"/>
      <c r="AF124" s="34"/>
      <c r="AG124" s="34"/>
    </row>
  </sheetData>
  <sheetProtection/>
  <mergeCells count="135">
    <mergeCell ref="AD31:AE31"/>
    <mergeCell ref="A32:C32"/>
    <mergeCell ref="D32:E32"/>
    <mergeCell ref="F32:G32"/>
    <mergeCell ref="H32:I32"/>
    <mergeCell ref="J32:K32"/>
    <mergeCell ref="L32:M32"/>
    <mergeCell ref="N32:O32"/>
    <mergeCell ref="P32:Q32"/>
    <mergeCell ref="S32:X32"/>
    <mergeCell ref="S30:X30"/>
    <mergeCell ref="A31:C31"/>
    <mergeCell ref="D31:E31"/>
    <mergeCell ref="F31:G31"/>
    <mergeCell ref="H31:I31"/>
    <mergeCell ref="J31:K31"/>
    <mergeCell ref="L31:M31"/>
    <mergeCell ref="N31:O31"/>
    <mergeCell ref="P31:Q31"/>
    <mergeCell ref="S31:X31"/>
    <mergeCell ref="P29:Q29"/>
    <mergeCell ref="S29:X29"/>
    <mergeCell ref="A30:C30"/>
    <mergeCell ref="D30:E30"/>
    <mergeCell ref="F30:G30"/>
    <mergeCell ref="H30:I30"/>
    <mergeCell ref="J30:K30"/>
    <mergeCell ref="L30:M30"/>
    <mergeCell ref="N30:O30"/>
    <mergeCell ref="P30:Q30"/>
    <mergeCell ref="N28:O28"/>
    <mergeCell ref="P28:Q28"/>
    <mergeCell ref="S28:X28"/>
    <mergeCell ref="A29:C29"/>
    <mergeCell ref="D29:E29"/>
    <mergeCell ref="F29:G29"/>
    <mergeCell ref="H29:I29"/>
    <mergeCell ref="J29:K29"/>
    <mergeCell ref="L29:M29"/>
    <mergeCell ref="N29:O29"/>
    <mergeCell ref="A27:C27"/>
    <mergeCell ref="N27:O27"/>
    <mergeCell ref="P27:Q27"/>
    <mergeCell ref="S27:X27"/>
    <mergeCell ref="A28:C28"/>
    <mergeCell ref="D28:E28"/>
    <mergeCell ref="F28:G28"/>
    <mergeCell ref="H28:I28"/>
    <mergeCell ref="J28:K28"/>
    <mergeCell ref="L28:M28"/>
    <mergeCell ref="AE25:AE26"/>
    <mergeCell ref="A26:C26"/>
    <mergeCell ref="D26:E26"/>
    <mergeCell ref="F26:G26"/>
    <mergeCell ref="H26:I26"/>
    <mergeCell ref="J26:K26"/>
    <mergeCell ref="L26:M26"/>
    <mergeCell ref="N26:O26"/>
    <mergeCell ref="P26:Q26"/>
    <mergeCell ref="Y25:Y26"/>
    <mergeCell ref="Z25:Z26"/>
    <mergeCell ref="AA25:AA26"/>
    <mergeCell ref="AB25:AB26"/>
    <mergeCell ref="AC25:AC26"/>
    <mergeCell ref="AD25:AD26"/>
    <mergeCell ref="S21:X21"/>
    <mergeCell ref="S22:X22"/>
    <mergeCell ref="S23:X23"/>
    <mergeCell ref="S24:X24"/>
    <mergeCell ref="A25:C25"/>
    <mergeCell ref="S25:X26"/>
    <mergeCell ref="B18:C18"/>
    <mergeCell ref="T18:X18"/>
    <mergeCell ref="N19:N20"/>
    <mergeCell ref="O19:O20"/>
    <mergeCell ref="P19:P20"/>
    <mergeCell ref="Q19:Q20"/>
    <mergeCell ref="S19:X19"/>
    <mergeCell ref="S20:X20"/>
    <mergeCell ref="B15:C15"/>
    <mergeCell ref="T15:X15"/>
    <mergeCell ref="B16:C16"/>
    <mergeCell ref="T16:X16"/>
    <mergeCell ref="B17:C17"/>
    <mergeCell ref="T17:X17"/>
    <mergeCell ref="B12:C12"/>
    <mergeCell ref="T12:X12"/>
    <mergeCell ref="B13:C13"/>
    <mergeCell ref="T13:X13"/>
    <mergeCell ref="B14:C14"/>
    <mergeCell ref="T14:X14"/>
    <mergeCell ref="Z9:Z10"/>
    <mergeCell ref="AA9:AA10"/>
    <mergeCell ref="AB9:AB10"/>
    <mergeCell ref="AC9:AC10"/>
    <mergeCell ref="B11:C11"/>
    <mergeCell ref="T11:X11"/>
    <mergeCell ref="N9:N10"/>
    <mergeCell ref="O9:O10"/>
    <mergeCell ref="P9:P10"/>
    <mergeCell ref="Q9:Q10"/>
    <mergeCell ref="T9:X10"/>
    <mergeCell ref="Y9:Y10"/>
    <mergeCell ref="H9:H10"/>
    <mergeCell ref="I9:I10"/>
    <mergeCell ref="J9:J10"/>
    <mergeCell ref="K9:K10"/>
    <mergeCell ref="L9:L10"/>
    <mergeCell ref="M9:M10"/>
    <mergeCell ref="P7:Q7"/>
    <mergeCell ref="A8:A10"/>
    <mergeCell ref="B8:C8"/>
    <mergeCell ref="S8:S10"/>
    <mergeCell ref="T8:X8"/>
    <mergeCell ref="B9:C10"/>
    <mergeCell ref="D9:D10"/>
    <mergeCell ref="E9:E10"/>
    <mergeCell ref="F9:F10"/>
    <mergeCell ref="G9:G10"/>
    <mergeCell ref="D7:E7"/>
    <mergeCell ref="F7:G7"/>
    <mergeCell ref="H7:I7"/>
    <mergeCell ref="J7:K7"/>
    <mergeCell ref="L7:M7"/>
    <mergeCell ref="N7:O7"/>
    <mergeCell ref="A1:AC2"/>
    <mergeCell ref="A3:AE3"/>
    <mergeCell ref="A4:AE4"/>
    <mergeCell ref="A5:AE5"/>
    <mergeCell ref="D6:E6"/>
    <mergeCell ref="F6:K6"/>
    <mergeCell ref="L6:M6"/>
    <mergeCell ref="Y6:Y7"/>
    <mergeCell ref="Z6:AB7"/>
    <mergeCell ref="AC6:AC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124"/>
  <sheetViews>
    <sheetView view="pageBreakPreview" zoomScale="25" zoomScaleSheetLayoutView="25" zoomScalePageLayoutView="0" workbookViewId="0" topLeftCell="J1">
      <selection activeCell="Z13" sqref="Z13"/>
    </sheetView>
  </sheetViews>
  <sheetFormatPr defaultColWidth="35.375" defaultRowHeight="12.75"/>
  <cols>
    <col min="1" max="2" width="35.375" style="34" customWidth="1"/>
    <col min="3" max="3" width="63.25390625" style="48" customWidth="1"/>
    <col min="4" max="5" width="52.00390625" style="48" customWidth="1"/>
    <col min="6" max="9" width="54.25390625" style="48" customWidth="1"/>
    <col min="10" max="11" width="54.25390625" style="78" customWidth="1"/>
    <col min="12" max="13" width="54.25390625" style="48" customWidth="1"/>
    <col min="14" max="14" width="0.6171875" style="48" customWidth="1"/>
    <col min="15" max="15" width="0.2421875" style="48" customWidth="1"/>
    <col min="16" max="16" width="0.12890625" style="48" hidden="1" customWidth="1"/>
    <col min="17" max="17" width="1.37890625" style="48" hidden="1" customWidth="1"/>
    <col min="18" max="18" width="0.875" style="48" customWidth="1"/>
    <col min="19" max="20" width="35.375" style="34" customWidth="1"/>
    <col min="21" max="24" width="35.375" style="48" customWidth="1"/>
    <col min="25" max="25" width="48.75390625" style="34" customWidth="1"/>
    <col min="26" max="27" width="50.00390625" style="34" customWidth="1"/>
    <col min="28" max="28" width="50.00390625" style="74" customWidth="1"/>
    <col min="29" max="29" width="50.00390625" style="34" customWidth="1"/>
    <col min="30" max="30" width="0.37109375" style="34" customWidth="1"/>
    <col min="31" max="31" width="0.74609375" style="34" customWidth="1"/>
    <col min="32" max="16384" width="35.375" style="34" customWidth="1"/>
  </cols>
  <sheetData>
    <row r="1" spans="1:31" ht="15.75">
      <c r="A1" s="421" t="s">
        <v>445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170"/>
      <c r="AE1" s="171"/>
    </row>
    <row r="2" spans="1:31" ht="39.75" customHeight="1">
      <c r="A2" s="423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161"/>
      <c r="AE2" s="172"/>
    </row>
    <row r="3" spans="1:31" ht="90">
      <c r="A3" s="425" t="s">
        <v>323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7"/>
    </row>
    <row r="4" spans="1:31" ht="90">
      <c r="A4" s="428" t="s">
        <v>402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  <c r="T4" s="429"/>
      <c r="U4" s="429"/>
      <c r="V4" s="429"/>
      <c r="W4" s="429"/>
      <c r="X4" s="429"/>
      <c r="Y4" s="429"/>
      <c r="Z4" s="429"/>
      <c r="AA4" s="429"/>
      <c r="AB4" s="429"/>
      <c r="AC4" s="429"/>
      <c r="AD4" s="429"/>
      <c r="AE4" s="430"/>
    </row>
    <row r="5" spans="1:31" ht="45">
      <c r="A5" s="431" t="s">
        <v>130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2"/>
      <c r="AE5" s="433"/>
    </row>
    <row r="6" spans="1:31" ht="99.75" customHeight="1">
      <c r="A6" s="200"/>
      <c r="B6" s="201"/>
      <c r="C6" s="202"/>
      <c r="D6" s="437" t="s">
        <v>398</v>
      </c>
      <c r="E6" s="437"/>
      <c r="F6" s="437" t="s">
        <v>244</v>
      </c>
      <c r="G6" s="437"/>
      <c r="H6" s="437"/>
      <c r="I6" s="437"/>
      <c r="J6" s="437"/>
      <c r="K6" s="437"/>
      <c r="L6" s="437" t="s">
        <v>399</v>
      </c>
      <c r="M6" s="437"/>
      <c r="N6" s="184"/>
      <c r="O6" s="184"/>
      <c r="P6" s="184"/>
      <c r="Q6" s="184"/>
      <c r="R6" s="198"/>
      <c r="S6" s="195"/>
      <c r="T6" s="196"/>
      <c r="U6" s="196"/>
      <c r="V6" s="196"/>
      <c r="W6" s="196"/>
      <c r="X6" s="197"/>
      <c r="Y6" s="435" t="s">
        <v>398</v>
      </c>
      <c r="Z6" s="437" t="s">
        <v>244</v>
      </c>
      <c r="AA6" s="437"/>
      <c r="AB6" s="437"/>
      <c r="AC6" s="437" t="s">
        <v>399</v>
      </c>
      <c r="AD6" s="159"/>
      <c r="AE6" s="160"/>
    </row>
    <row r="7" spans="1:31" ht="85.5" customHeight="1">
      <c r="A7" s="198"/>
      <c r="B7" s="199"/>
      <c r="C7" s="183"/>
      <c r="D7" s="513" t="s">
        <v>279</v>
      </c>
      <c r="E7" s="513" t="s">
        <v>215</v>
      </c>
      <c r="F7" s="513" t="s">
        <v>241</v>
      </c>
      <c r="G7" s="513"/>
      <c r="H7" s="513" t="s">
        <v>242</v>
      </c>
      <c r="I7" s="513" t="s">
        <v>217</v>
      </c>
      <c r="J7" s="513" t="s">
        <v>243</v>
      </c>
      <c r="K7" s="513" t="s">
        <v>216</v>
      </c>
      <c r="L7" s="551" t="s">
        <v>241</v>
      </c>
      <c r="M7" s="551"/>
      <c r="N7" s="513" t="s">
        <v>242</v>
      </c>
      <c r="O7" s="513" t="s">
        <v>217</v>
      </c>
      <c r="P7" s="513" t="s">
        <v>245</v>
      </c>
      <c r="Q7" s="513" t="s">
        <v>217</v>
      </c>
      <c r="R7" s="240"/>
      <c r="S7" s="198"/>
      <c r="T7" s="199"/>
      <c r="U7" s="199"/>
      <c r="V7" s="199"/>
      <c r="W7" s="199"/>
      <c r="X7" s="183"/>
      <c r="Y7" s="436"/>
      <c r="Z7" s="438"/>
      <c r="AA7" s="438"/>
      <c r="AB7" s="438"/>
      <c r="AC7" s="438"/>
      <c r="AD7" s="49"/>
      <c r="AE7" s="50"/>
    </row>
    <row r="8" spans="1:31" ht="85.5" customHeight="1">
      <c r="A8" s="517" t="s">
        <v>272</v>
      </c>
      <c r="B8" s="438" t="s">
        <v>362</v>
      </c>
      <c r="C8" s="438"/>
      <c r="D8" s="203" t="s">
        <v>408</v>
      </c>
      <c r="E8" s="203" t="s">
        <v>363</v>
      </c>
      <c r="F8" s="203" t="s">
        <v>365</v>
      </c>
      <c r="G8" s="203" t="s">
        <v>366</v>
      </c>
      <c r="H8" s="203" t="s">
        <v>367</v>
      </c>
      <c r="I8" s="203" t="s">
        <v>368</v>
      </c>
      <c r="J8" s="203" t="s">
        <v>369</v>
      </c>
      <c r="K8" s="203" t="s">
        <v>370</v>
      </c>
      <c r="L8" s="204" t="s">
        <v>371</v>
      </c>
      <c r="M8" s="204" t="s">
        <v>372</v>
      </c>
      <c r="N8" s="203"/>
      <c r="O8" s="203"/>
      <c r="P8" s="203"/>
      <c r="Q8" s="203"/>
      <c r="R8" s="241"/>
      <c r="S8" s="437" t="s">
        <v>410</v>
      </c>
      <c r="T8" s="520" t="s">
        <v>415</v>
      </c>
      <c r="U8" s="521"/>
      <c r="V8" s="521"/>
      <c r="W8" s="521"/>
      <c r="X8" s="435"/>
      <c r="Y8" s="185" t="s">
        <v>416</v>
      </c>
      <c r="Z8" s="185" t="s">
        <v>417</v>
      </c>
      <c r="AA8" s="185" t="s">
        <v>418</v>
      </c>
      <c r="AB8" s="185" t="s">
        <v>419</v>
      </c>
      <c r="AC8" s="198" t="s">
        <v>422</v>
      </c>
      <c r="AD8" s="49"/>
      <c r="AE8" s="50"/>
    </row>
    <row r="9" spans="1:31" s="36" customFormat="1" ht="174" customHeight="1">
      <c r="A9" s="517"/>
      <c r="B9" s="518" t="s">
        <v>414</v>
      </c>
      <c r="C9" s="518"/>
      <c r="D9" s="513" t="s">
        <v>213</v>
      </c>
      <c r="E9" s="522" t="s">
        <v>214</v>
      </c>
      <c r="F9" s="513" t="s">
        <v>213</v>
      </c>
      <c r="G9" s="522" t="s">
        <v>214</v>
      </c>
      <c r="H9" s="513" t="s">
        <v>213</v>
      </c>
      <c r="I9" s="513" t="s">
        <v>214</v>
      </c>
      <c r="J9" s="513" t="s">
        <v>213</v>
      </c>
      <c r="K9" s="513" t="s">
        <v>214</v>
      </c>
      <c r="L9" s="513" t="s">
        <v>213</v>
      </c>
      <c r="M9" s="513" t="s">
        <v>214</v>
      </c>
      <c r="N9" s="513" t="s">
        <v>213</v>
      </c>
      <c r="O9" s="513" t="s">
        <v>214</v>
      </c>
      <c r="P9" s="513" t="s">
        <v>213</v>
      </c>
      <c r="Q9" s="513" t="s">
        <v>214</v>
      </c>
      <c r="R9" s="240"/>
      <c r="S9" s="438"/>
      <c r="T9" s="518" t="s">
        <v>420</v>
      </c>
      <c r="U9" s="518"/>
      <c r="V9" s="518"/>
      <c r="W9" s="518"/>
      <c r="X9" s="518"/>
      <c r="Y9" s="552" t="s">
        <v>246</v>
      </c>
      <c r="Z9" s="552" t="s">
        <v>128</v>
      </c>
      <c r="AA9" s="552" t="s">
        <v>247</v>
      </c>
      <c r="AB9" s="552" t="s">
        <v>243</v>
      </c>
      <c r="AC9" s="552" t="s">
        <v>128</v>
      </c>
      <c r="AD9" s="51" t="s">
        <v>218</v>
      </c>
      <c r="AE9" s="51" t="s">
        <v>219</v>
      </c>
    </row>
    <row r="10" spans="1:31" s="36" customFormat="1" ht="25.5" customHeight="1">
      <c r="A10" s="517"/>
      <c r="B10" s="518"/>
      <c r="C10" s="518"/>
      <c r="D10" s="513"/>
      <c r="E10" s="523"/>
      <c r="F10" s="513"/>
      <c r="G10" s="523"/>
      <c r="H10" s="513"/>
      <c r="I10" s="513"/>
      <c r="J10" s="513"/>
      <c r="K10" s="513"/>
      <c r="L10" s="513"/>
      <c r="M10" s="513"/>
      <c r="N10" s="513"/>
      <c r="O10" s="513"/>
      <c r="P10" s="513"/>
      <c r="Q10" s="513"/>
      <c r="R10" s="240"/>
      <c r="S10" s="438"/>
      <c r="T10" s="518"/>
      <c r="U10" s="518"/>
      <c r="V10" s="518"/>
      <c r="W10" s="518"/>
      <c r="X10" s="518"/>
      <c r="Y10" s="553"/>
      <c r="Z10" s="553"/>
      <c r="AA10" s="553"/>
      <c r="AB10" s="553"/>
      <c r="AC10" s="553"/>
      <c r="AD10" s="35"/>
      <c r="AE10" s="35"/>
    </row>
    <row r="11" spans="1:31" s="39" customFormat="1" ht="222" customHeight="1">
      <c r="A11" s="296" t="s">
        <v>69</v>
      </c>
      <c r="B11" s="515" t="s">
        <v>220</v>
      </c>
      <c r="C11" s="515"/>
      <c r="D11" s="318">
        <v>18805</v>
      </c>
      <c r="E11" s="318"/>
      <c r="F11" s="319">
        <v>20169</v>
      </c>
      <c r="G11" s="319"/>
      <c r="H11" s="319">
        <v>20169</v>
      </c>
      <c r="I11" s="319"/>
      <c r="J11" s="319">
        <v>18824</v>
      </c>
      <c r="K11" s="319"/>
      <c r="L11" s="319">
        <v>19476</v>
      </c>
      <c r="M11" s="319"/>
      <c r="N11" s="38">
        <f>'[1]3_A. PH bevétel'!G8</f>
        <v>80104</v>
      </c>
      <c r="O11" s="38">
        <f>'[1]3_A. PH bevétel'!H8</f>
        <v>6320</v>
      </c>
      <c r="P11" s="38">
        <f>'[1]3_A. PH bevétel'!J8</f>
        <v>63100.932</v>
      </c>
      <c r="Q11" s="38">
        <f>'[1]3_A. PH bevétel'!K8</f>
        <v>5563.419</v>
      </c>
      <c r="R11" s="38"/>
      <c r="S11" s="296" t="s">
        <v>69</v>
      </c>
      <c r="T11" s="516" t="s">
        <v>221</v>
      </c>
      <c r="U11" s="516"/>
      <c r="V11" s="516"/>
      <c r="W11" s="516"/>
      <c r="X11" s="516"/>
      <c r="Y11" s="318">
        <v>24440</v>
      </c>
      <c r="Z11" s="318">
        <v>26478</v>
      </c>
      <c r="AA11" s="318">
        <v>26927</v>
      </c>
      <c r="AB11" s="318">
        <v>25516</v>
      </c>
      <c r="AC11" s="318">
        <v>24768</v>
      </c>
      <c r="AD11" s="53"/>
      <c r="AE11" s="53">
        <f>'[1]3_B. PH kiadás '!F41</f>
        <v>48082.989</v>
      </c>
    </row>
    <row r="12" spans="1:31" s="39" customFormat="1" ht="165" customHeight="1">
      <c r="A12" s="296" t="s">
        <v>96</v>
      </c>
      <c r="B12" s="515" t="s">
        <v>222</v>
      </c>
      <c r="C12" s="515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7">
        <f>'[1]3_A. PH bevétel'!G25</f>
        <v>143583</v>
      </c>
      <c r="O12" s="37">
        <f>'[1]3_A. PH bevétel'!H25</f>
        <v>8789</v>
      </c>
      <c r="P12" s="37">
        <f>'[1]3_A. PH bevétel'!J25</f>
        <v>116286.003</v>
      </c>
      <c r="Q12" s="37">
        <f>'[1]3_A. PH bevétel'!K25</f>
        <v>6880.072</v>
      </c>
      <c r="R12" s="37"/>
      <c r="S12" s="296" t="s">
        <v>96</v>
      </c>
      <c r="T12" s="516" t="s">
        <v>223</v>
      </c>
      <c r="U12" s="516"/>
      <c r="V12" s="516"/>
      <c r="W12" s="516"/>
      <c r="X12" s="516"/>
      <c r="Y12" s="319">
        <v>7120</v>
      </c>
      <c r="Z12" s="319">
        <v>7271</v>
      </c>
      <c r="AA12" s="319">
        <v>7317</v>
      </c>
      <c r="AB12" s="319">
        <v>6977</v>
      </c>
      <c r="AC12" s="319">
        <v>6740</v>
      </c>
      <c r="AD12" s="54"/>
      <c r="AE12" s="54">
        <f>'[1]3_B. PH kiadás '!F92</f>
        <v>13963.138</v>
      </c>
    </row>
    <row r="13" spans="1:32" s="39" customFormat="1" ht="165" customHeight="1">
      <c r="A13" s="296" t="s">
        <v>129</v>
      </c>
      <c r="B13" s="515" t="s">
        <v>115</v>
      </c>
      <c r="C13" s="515"/>
      <c r="D13" s="318"/>
      <c r="E13" s="318"/>
      <c r="F13" s="318"/>
      <c r="G13" s="318"/>
      <c r="H13" s="318"/>
      <c r="I13" s="318"/>
      <c r="J13" s="320"/>
      <c r="K13" s="318"/>
      <c r="L13" s="318"/>
      <c r="M13" s="318"/>
      <c r="N13" s="37">
        <f>'[1]3_A. PH bevétel'!G37</f>
        <v>0</v>
      </c>
      <c r="O13" s="37">
        <f>'[1]3_A. PH bevétel'!H37</f>
        <v>3987</v>
      </c>
      <c r="P13" s="37">
        <f>'[1]3_A. PH bevétel'!J37</f>
        <v>0</v>
      </c>
      <c r="Q13" s="37">
        <f>'[1]3_A. PH bevétel'!K37</f>
        <v>3471.29</v>
      </c>
      <c r="R13" s="37"/>
      <c r="S13" s="296" t="s">
        <v>129</v>
      </c>
      <c r="T13" s="516" t="s">
        <v>224</v>
      </c>
      <c r="U13" s="516"/>
      <c r="V13" s="516"/>
      <c r="W13" s="516"/>
      <c r="X13" s="516"/>
      <c r="Y13" s="319">
        <v>25714</v>
      </c>
      <c r="Z13" s="319">
        <v>25222</v>
      </c>
      <c r="AA13" s="319">
        <v>24822</v>
      </c>
      <c r="AB13" s="319">
        <v>21456</v>
      </c>
      <c r="AC13" s="319">
        <v>23828</v>
      </c>
      <c r="AD13" s="54"/>
      <c r="AE13" s="54">
        <f>'[1]3_B. PH kiadás '!F94+'[1]3_B. PH kiadás '!F193-100</f>
        <v>21603.831999999995</v>
      </c>
      <c r="AF13" s="40"/>
    </row>
    <row r="14" spans="1:31" s="39" customFormat="1" ht="165" customHeight="1">
      <c r="A14" s="296" t="s">
        <v>116</v>
      </c>
      <c r="B14" s="515" t="s">
        <v>225</v>
      </c>
      <c r="C14" s="515"/>
      <c r="D14" s="318"/>
      <c r="E14" s="318"/>
      <c r="F14" s="319"/>
      <c r="G14" s="319"/>
      <c r="H14" s="319"/>
      <c r="I14" s="319"/>
      <c r="J14" s="319">
        <v>302</v>
      </c>
      <c r="K14" s="319"/>
      <c r="L14" s="319">
        <v>550</v>
      </c>
      <c r="M14" s="319"/>
      <c r="N14" s="38">
        <f>'[1]3_A. PH bevétel'!G41</f>
        <v>10517</v>
      </c>
      <c r="O14" s="38">
        <f>'[1]3_A. PH bevétel'!H41</f>
        <v>473146</v>
      </c>
      <c r="P14" s="38">
        <f>'[1]3_A. PH bevétel'!J41</f>
        <v>7641.119</v>
      </c>
      <c r="Q14" s="38">
        <f>'[1]3_A. PH bevétel'!K41</f>
        <v>8969.647</v>
      </c>
      <c r="R14" s="38"/>
      <c r="S14" s="296" t="s">
        <v>116</v>
      </c>
      <c r="T14" s="516" t="s">
        <v>226</v>
      </c>
      <c r="U14" s="516"/>
      <c r="V14" s="516"/>
      <c r="W14" s="516"/>
      <c r="X14" s="516"/>
      <c r="Y14" s="319"/>
      <c r="Z14" s="319"/>
      <c r="AA14" s="319"/>
      <c r="AB14" s="319"/>
      <c r="AC14" s="319"/>
      <c r="AD14" s="54"/>
      <c r="AE14" s="54">
        <f>'[1]3_B. PH kiadás '!F170</f>
        <v>46949.736</v>
      </c>
    </row>
    <row r="15" spans="1:31" s="39" customFormat="1" ht="165" customHeight="1">
      <c r="A15" s="296" t="s">
        <v>119</v>
      </c>
      <c r="B15" s="515" t="s">
        <v>227</v>
      </c>
      <c r="C15" s="515"/>
      <c r="D15" s="318"/>
      <c r="E15" s="318">
        <v>167</v>
      </c>
      <c r="F15" s="319">
        <v>1400</v>
      </c>
      <c r="G15" s="319"/>
      <c r="H15" s="319">
        <v>1400</v>
      </c>
      <c r="I15" s="319"/>
      <c r="J15" s="319"/>
      <c r="K15" s="321"/>
      <c r="L15" s="319"/>
      <c r="M15" s="319"/>
      <c r="N15" s="38">
        <f>'[1]3_A. PH bevétel'!G51</f>
        <v>0</v>
      </c>
      <c r="O15" s="38">
        <f>'[1]3_A. PH bevétel'!H51</f>
        <v>40000</v>
      </c>
      <c r="P15" s="38">
        <f>'[1]3_A. PH bevétel'!J51</f>
        <v>70</v>
      </c>
      <c r="Q15" s="38">
        <f>'[1]3_A. PH bevétel'!K51</f>
        <v>0</v>
      </c>
      <c r="R15" s="38"/>
      <c r="S15" s="296" t="s">
        <v>119</v>
      </c>
      <c r="T15" s="516" t="s">
        <v>249</v>
      </c>
      <c r="U15" s="516"/>
      <c r="V15" s="516"/>
      <c r="W15" s="516"/>
      <c r="X15" s="516"/>
      <c r="Y15" s="319"/>
      <c r="Z15" s="319"/>
      <c r="AA15" s="319"/>
      <c r="AB15" s="326"/>
      <c r="AC15" s="319"/>
      <c r="AD15" s="54"/>
      <c r="AE15" s="54">
        <f>'[1]3_B. PH kiadás '!F32+'[1]3_B. PH kiadás '!F33+'[1]3_B. PH kiadás '!F34+'[1]3_B. PH kiadás '!F35</f>
        <v>1768.8429999999998</v>
      </c>
    </row>
    <row r="16" spans="1:31" s="39" customFormat="1" ht="222" customHeight="1">
      <c r="A16" s="296" t="s">
        <v>121</v>
      </c>
      <c r="B16" s="526" t="s">
        <v>228</v>
      </c>
      <c r="C16" s="527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7">
        <f>'[1]3_A. PH bevétel'!G54</f>
        <v>264</v>
      </c>
      <c r="O16" s="37">
        <f>'[1]3_A. PH bevétel'!H54</f>
        <v>100</v>
      </c>
      <c r="P16" s="37">
        <f>'[1]3_A. PH bevétel'!J54</f>
        <v>256.862</v>
      </c>
      <c r="Q16" s="37">
        <f>'[1]3_A. PH bevétel'!K54</f>
        <v>30.95</v>
      </c>
      <c r="R16" s="37"/>
      <c r="S16" s="296" t="s">
        <v>118</v>
      </c>
      <c r="T16" s="526" t="s">
        <v>250</v>
      </c>
      <c r="U16" s="528"/>
      <c r="V16" s="528"/>
      <c r="W16" s="528"/>
      <c r="X16" s="527"/>
      <c r="Y16" s="326"/>
      <c r="Z16" s="326"/>
      <c r="AA16" s="326"/>
      <c r="AB16" s="326"/>
      <c r="AC16" s="326"/>
      <c r="AD16" s="57"/>
      <c r="AE16" s="57">
        <f>'[1]3_B. PH kiadás '!F36+'[1]3_B. PH kiadás '!F37+100</f>
        <v>1923.193</v>
      </c>
    </row>
    <row r="17" spans="1:31" s="39" customFormat="1" ht="165" customHeight="1">
      <c r="A17" s="296" t="s">
        <v>120</v>
      </c>
      <c r="B17" s="515" t="s">
        <v>122</v>
      </c>
      <c r="C17" s="515"/>
      <c r="D17" s="318"/>
      <c r="E17" s="318"/>
      <c r="F17" s="318"/>
      <c r="G17" s="318"/>
      <c r="H17" s="318"/>
      <c r="I17" s="318"/>
      <c r="J17" s="320"/>
      <c r="K17" s="318"/>
      <c r="L17" s="318"/>
      <c r="M17" s="318"/>
      <c r="N17" s="37">
        <f>'[1]3_A. PH bevétel'!G60</f>
        <v>0</v>
      </c>
      <c r="O17" s="37">
        <f>'[1]3_A. PH bevétel'!H60</f>
        <v>2966</v>
      </c>
      <c r="P17" s="37">
        <f>'[1]3_A. PH bevétel'!J60</f>
        <v>0</v>
      </c>
      <c r="Q17" s="37">
        <f>'[1]3_A. PH bevétel'!K60</f>
        <v>0</v>
      </c>
      <c r="R17" s="37"/>
      <c r="S17" s="296" t="s">
        <v>120</v>
      </c>
      <c r="T17" s="516" t="s">
        <v>229</v>
      </c>
      <c r="U17" s="516"/>
      <c r="V17" s="516"/>
      <c r="W17" s="516"/>
      <c r="X17" s="516"/>
      <c r="Y17" s="326">
        <v>317</v>
      </c>
      <c r="Z17" s="326"/>
      <c r="AA17" s="326"/>
      <c r="AB17" s="326"/>
      <c r="AC17" s="326"/>
      <c r="AD17" s="57"/>
      <c r="AE17" s="57">
        <f>'[1]3_B. PH kiadás '!F6+'[1]3_B. PH kiadás '!F28+'[1]3_B. PH kiadás '!F38</f>
        <v>19726.853</v>
      </c>
    </row>
    <row r="18" spans="1:33" s="39" customFormat="1" ht="165" customHeight="1">
      <c r="A18" s="296" t="s">
        <v>230</v>
      </c>
      <c r="B18" s="515" t="s">
        <v>124</v>
      </c>
      <c r="C18" s="515"/>
      <c r="D18" s="318">
        <v>853</v>
      </c>
      <c r="E18" s="318"/>
      <c r="F18" s="318"/>
      <c r="G18" s="318"/>
      <c r="H18" s="318"/>
      <c r="I18" s="318"/>
      <c r="J18" s="318">
        <v>246</v>
      </c>
      <c r="K18" s="318"/>
      <c r="L18" s="318"/>
      <c r="M18" s="318"/>
      <c r="N18" s="37">
        <f>'[1]3_A. PH bevétel'!G63</f>
        <v>4160</v>
      </c>
      <c r="O18" s="37">
        <f>'[1]3_A. PH bevétel'!H63</f>
        <v>0</v>
      </c>
      <c r="P18" s="37">
        <f>'[1]3_A. PH bevétel'!J63</f>
        <v>4022.312</v>
      </c>
      <c r="Q18" s="37">
        <f>'[1]3_A. PH bevétel'!K63</f>
        <v>0</v>
      </c>
      <c r="R18" s="37"/>
      <c r="S18" s="296" t="s">
        <v>123</v>
      </c>
      <c r="T18" s="516" t="s">
        <v>231</v>
      </c>
      <c r="U18" s="516"/>
      <c r="V18" s="516"/>
      <c r="W18" s="516"/>
      <c r="X18" s="516"/>
      <c r="Y18" s="327"/>
      <c r="Z18" s="318"/>
      <c r="AA18" s="327"/>
      <c r="AB18" s="328"/>
      <c r="AC18" s="318"/>
      <c r="AD18" s="53"/>
      <c r="AE18" s="53">
        <f>'[1]3_B. PH kiadás '!F20</f>
        <v>9722.797</v>
      </c>
      <c r="AF18" s="79"/>
      <c r="AG18" s="41"/>
    </row>
    <row r="19" spans="1:31" s="39" customFormat="1" ht="165" customHeight="1">
      <c r="A19" s="296"/>
      <c r="B19" s="306"/>
      <c r="C19" s="306"/>
      <c r="D19" s="309"/>
      <c r="E19" s="309"/>
      <c r="F19" s="309"/>
      <c r="G19" s="309"/>
      <c r="H19" s="309"/>
      <c r="I19" s="309"/>
      <c r="J19" s="310"/>
      <c r="K19" s="310"/>
      <c r="L19" s="309"/>
      <c r="M19" s="309"/>
      <c r="N19" s="463"/>
      <c r="O19" s="463"/>
      <c r="P19" s="463"/>
      <c r="Q19" s="463"/>
      <c r="R19" s="42"/>
      <c r="S19" s="524" t="s">
        <v>232</v>
      </c>
      <c r="T19" s="525"/>
      <c r="U19" s="525"/>
      <c r="V19" s="525"/>
      <c r="W19" s="525"/>
      <c r="X19" s="525"/>
      <c r="Y19" s="329"/>
      <c r="Z19" s="329"/>
      <c r="AA19" s="329"/>
      <c r="AB19" s="330"/>
      <c r="AC19" s="329"/>
      <c r="AD19" s="58"/>
      <c r="AE19" s="58"/>
    </row>
    <row r="20" spans="1:31" s="39" customFormat="1" ht="165" customHeight="1">
      <c r="A20" s="296"/>
      <c r="B20" s="306"/>
      <c r="C20" s="306"/>
      <c r="D20" s="309"/>
      <c r="E20" s="309"/>
      <c r="F20" s="309"/>
      <c r="G20" s="309"/>
      <c r="H20" s="309"/>
      <c r="I20" s="309"/>
      <c r="J20" s="310"/>
      <c r="K20" s="310"/>
      <c r="L20" s="309"/>
      <c r="M20" s="309"/>
      <c r="N20" s="463"/>
      <c r="O20" s="463"/>
      <c r="P20" s="463"/>
      <c r="Q20" s="463"/>
      <c r="R20" s="42"/>
      <c r="S20" s="524" t="s">
        <v>233</v>
      </c>
      <c r="T20" s="525"/>
      <c r="U20" s="525"/>
      <c r="V20" s="525"/>
      <c r="W20" s="525"/>
      <c r="X20" s="525"/>
      <c r="Y20" s="329"/>
      <c r="Z20" s="329"/>
      <c r="AA20" s="329"/>
      <c r="AB20" s="330"/>
      <c r="AC20" s="329"/>
      <c r="AD20" s="58"/>
      <c r="AE20" s="58"/>
    </row>
    <row r="21" spans="1:31" s="39" customFormat="1" ht="165" customHeight="1">
      <c r="A21" s="296"/>
      <c r="B21" s="306"/>
      <c r="C21" s="306"/>
      <c r="D21" s="309"/>
      <c r="E21" s="309"/>
      <c r="F21" s="309"/>
      <c r="G21" s="309"/>
      <c r="H21" s="309"/>
      <c r="I21" s="309"/>
      <c r="J21" s="310"/>
      <c r="K21" s="310"/>
      <c r="L21" s="309"/>
      <c r="M21" s="309"/>
      <c r="N21" s="42"/>
      <c r="O21" s="42"/>
      <c r="P21" s="42"/>
      <c r="Q21" s="42"/>
      <c r="R21" s="141"/>
      <c r="S21" s="530" t="s">
        <v>254</v>
      </c>
      <c r="T21" s="531"/>
      <c r="U21" s="531"/>
      <c r="V21" s="531"/>
      <c r="W21" s="531"/>
      <c r="X21" s="532"/>
      <c r="Y21" s="329"/>
      <c r="Z21" s="329"/>
      <c r="AA21" s="329"/>
      <c r="AB21" s="328"/>
      <c r="AC21" s="329"/>
      <c r="AD21" s="58"/>
      <c r="AE21" s="58"/>
    </row>
    <row r="22" spans="1:31" s="39" customFormat="1" ht="165" customHeight="1">
      <c r="A22" s="296"/>
      <c r="B22" s="306"/>
      <c r="C22" s="306"/>
      <c r="D22" s="309"/>
      <c r="E22" s="309"/>
      <c r="F22" s="309"/>
      <c r="G22" s="309"/>
      <c r="H22" s="309"/>
      <c r="I22" s="309"/>
      <c r="J22" s="310"/>
      <c r="K22" s="310"/>
      <c r="L22" s="309"/>
      <c r="M22" s="309"/>
      <c r="N22" s="42"/>
      <c r="O22" s="42"/>
      <c r="P22" s="42"/>
      <c r="Q22" s="42"/>
      <c r="R22" s="141"/>
      <c r="S22" s="530" t="s">
        <v>400</v>
      </c>
      <c r="T22" s="533"/>
      <c r="U22" s="533"/>
      <c r="V22" s="533"/>
      <c r="W22" s="533"/>
      <c r="X22" s="534"/>
      <c r="Y22" s="329"/>
      <c r="Z22" s="329"/>
      <c r="AA22" s="331"/>
      <c r="AB22" s="329"/>
      <c r="AC22" s="329"/>
      <c r="AD22" s="58"/>
      <c r="AE22" s="58"/>
    </row>
    <row r="23" spans="1:31" s="39" customFormat="1" ht="165" customHeight="1">
      <c r="A23" s="296"/>
      <c r="B23" s="306"/>
      <c r="C23" s="306"/>
      <c r="D23" s="309"/>
      <c r="E23" s="309"/>
      <c r="F23" s="309"/>
      <c r="G23" s="309"/>
      <c r="H23" s="309"/>
      <c r="I23" s="309"/>
      <c r="J23" s="310"/>
      <c r="K23" s="310"/>
      <c r="L23" s="309"/>
      <c r="M23" s="309"/>
      <c r="N23" s="42"/>
      <c r="O23" s="42"/>
      <c r="P23" s="42"/>
      <c r="Q23" s="42"/>
      <c r="R23" s="141"/>
      <c r="S23" s="530" t="s">
        <v>401</v>
      </c>
      <c r="T23" s="533"/>
      <c r="U23" s="533"/>
      <c r="V23" s="533"/>
      <c r="W23" s="533"/>
      <c r="X23" s="534"/>
      <c r="Y23" s="329"/>
      <c r="Z23" s="329"/>
      <c r="AA23" s="331"/>
      <c r="AB23" s="329"/>
      <c r="AC23" s="328"/>
      <c r="AD23" s="58"/>
      <c r="AE23" s="58"/>
    </row>
    <row r="24" spans="1:31" s="39" customFormat="1" ht="165" customHeight="1">
      <c r="A24" s="296"/>
      <c r="B24" s="297"/>
      <c r="C24" s="297"/>
      <c r="D24" s="309"/>
      <c r="E24" s="309"/>
      <c r="F24" s="309"/>
      <c r="G24" s="309"/>
      <c r="H24" s="309"/>
      <c r="I24" s="309"/>
      <c r="J24" s="310"/>
      <c r="K24" s="310"/>
      <c r="L24" s="309"/>
      <c r="M24" s="309"/>
      <c r="N24" s="42"/>
      <c r="O24" s="42"/>
      <c r="P24" s="42"/>
      <c r="Q24" s="42"/>
      <c r="R24" s="42"/>
      <c r="S24" s="525"/>
      <c r="T24" s="524"/>
      <c r="U24" s="524"/>
      <c r="V24" s="524"/>
      <c r="W24" s="524"/>
      <c r="X24" s="524"/>
      <c r="Y24" s="329"/>
      <c r="Z24" s="329"/>
      <c r="AA24" s="329"/>
      <c r="AB24" s="332"/>
      <c r="AC24" s="329"/>
      <c r="AD24" s="59"/>
      <c r="AE24" s="58"/>
    </row>
    <row r="25" spans="1:31" s="45" customFormat="1" ht="165" customHeight="1">
      <c r="A25" s="535" t="s">
        <v>251</v>
      </c>
      <c r="B25" s="536"/>
      <c r="C25" s="537"/>
      <c r="D25" s="322">
        <f>SUM(D11:D20)</f>
        <v>19658</v>
      </c>
      <c r="E25" s="322">
        <f>SUM(E11:E20)</f>
        <v>167</v>
      </c>
      <c r="F25" s="322">
        <f>SUM(F11:F24)</f>
        <v>21569</v>
      </c>
      <c r="G25" s="322">
        <f>SUM(G11:G24)</f>
        <v>0</v>
      </c>
      <c r="H25" s="322">
        <f aca="true" t="shared" si="0" ref="H25:M25">SUM(H11:H24)</f>
        <v>21569</v>
      </c>
      <c r="I25" s="322">
        <f t="shared" si="0"/>
        <v>0</v>
      </c>
      <c r="J25" s="322">
        <f t="shared" si="0"/>
        <v>19372</v>
      </c>
      <c r="K25" s="322">
        <f t="shared" si="0"/>
        <v>0</v>
      </c>
      <c r="L25" s="322">
        <f>SUM(L11:L24)</f>
        <v>20026</v>
      </c>
      <c r="M25" s="322">
        <f t="shared" si="0"/>
        <v>0</v>
      </c>
      <c r="N25" s="44">
        <f>SUM(N11:N18)</f>
        <v>238628</v>
      </c>
      <c r="O25" s="44">
        <f>SUM(O11:O18)</f>
        <v>535308</v>
      </c>
      <c r="P25" s="44">
        <f>SUM(P11:P18)</f>
        <v>191377.228</v>
      </c>
      <c r="Q25" s="44">
        <f>SUM(Q11:Q18)</f>
        <v>24915.378</v>
      </c>
      <c r="R25" s="44"/>
      <c r="S25" s="538" t="s">
        <v>235</v>
      </c>
      <c r="T25" s="538"/>
      <c r="U25" s="538"/>
      <c r="V25" s="538"/>
      <c r="W25" s="538"/>
      <c r="X25" s="538"/>
      <c r="Y25" s="582">
        <f>SUM(Y11:Y24)</f>
        <v>57591</v>
      </c>
      <c r="Z25" s="582">
        <f>SUM(Z11:Z18,+Z21)</f>
        <v>58971</v>
      </c>
      <c r="AA25" s="582">
        <f>AA11+AA12+AA13+AA14+AA15+AA16+AA17+AA18</f>
        <v>59066</v>
      </c>
      <c r="AB25" s="582">
        <f>AB11+AB12+AB13+AB14+AB15+AB16+AB17+AB18+AB22+AB23</f>
        <v>53949</v>
      </c>
      <c r="AC25" s="582">
        <f>SUM(AC11:AC21)</f>
        <v>55336</v>
      </c>
      <c r="AD25" s="466">
        <f>SUM(AD11:AD18)</f>
        <v>0</v>
      </c>
      <c r="AE25" s="466">
        <f>SUM(AE11:AE18)</f>
        <v>163741.381</v>
      </c>
    </row>
    <row r="26" spans="1:33" ht="165" customHeight="1">
      <c r="A26" s="539" t="s">
        <v>248</v>
      </c>
      <c r="B26" s="539"/>
      <c r="C26" s="539"/>
      <c r="D26" s="582">
        <f>SUM(D25:E25)</f>
        <v>19825</v>
      </c>
      <c r="E26" s="582"/>
      <c r="F26" s="582">
        <f>SUM(F25:G25)</f>
        <v>21569</v>
      </c>
      <c r="G26" s="582"/>
      <c r="H26" s="582">
        <f>SUM(H25:I25)</f>
        <v>21569</v>
      </c>
      <c r="I26" s="582"/>
      <c r="J26" s="582">
        <f>SUM(J25:K25)</f>
        <v>19372</v>
      </c>
      <c r="K26" s="582"/>
      <c r="L26" s="582">
        <f>SUM(L25:M25)</f>
        <v>20026</v>
      </c>
      <c r="M26" s="582"/>
      <c r="N26" s="473">
        <f>N25+O25</f>
        <v>773936</v>
      </c>
      <c r="O26" s="473"/>
      <c r="P26" s="473">
        <f>P25+Q25</f>
        <v>216292.606</v>
      </c>
      <c r="Q26" s="473"/>
      <c r="R26" s="90"/>
      <c r="S26" s="538"/>
      <c r="T26" s="538"/>
      <c r="U26" s="538"/>
      <c r="V26" s="538"/>
      <c r="W26" s="538"/>
      <c r="X26" s="538"/>
      <c r="Y26" s="582"/>
      <c r="Z26" s="582"/>
      <c r="AA26" s="582"/>
      <c r="AB26" s="582"/>
      <c r="AC26" s="582"/>
      <c r="AD26" s="466"/>
      <c r="AE26" s="466"/>
      <c r="AF26" s="48"/>
      <c r="AG26" s="46"/>
    </row>
    <row r="27" spans="1:32" s="62" customFormat="1" ht="165" customHeight="1">
      <c r="A27" s="547" t="s">
        <v>252</v>
      </c>
      <c r="B27" s="548"/>
      <c r="C27" s="549"/>
      <c r="D27" s="323">
        <v>37616</v>
      </c>
      <c r="E27" s="324">
        <v>150</v>
      </c>
      <c r="F27" s="323">
        <v>37402</v>
      </c>
      <c r="G27" s="324"/>
      <c r="H27" s="323">
        <v>37497</v>
      </c>
      <c r="I27" s="324"/>
      <c r="J27" s="323">
        <v>34577</v>
      </c>
      <c r="K27" s="325"/>
      <c r="L27" s="323">
        <v>35310</v>
      </c>
      <c r="M27" s="323"/>
      <c r="N27" s="477"/>
      <c r="O27" s="477"/>
      <c r="P27" s="477"/>
      <c r="Q27" s="477"/>
      <c r="R27" s="88"/>
      <c r="S27" s="545" t="s">
        <v>236</v>
      </c>
      <c r="T27" s="545"/>
      <c r="U27" s="545"/>
      <c r="V27" s="545"/>
      <c r="W27" s="545"/>
      <c r="X27" s="545"/>
      <c r="Y27" s="323">
        <f>Y23+Y11+Y12+Y13+Y14+Y15</f>
        <v>57274</v>
      </c>
      <c r="Z27" s="323">
        <f>SUM(Z11:Z15,+Z21)</f>
        <v>58971</v>
      </c>
      <c r="AA27" s="323">
        <f>AA11+AA12+AA13+AA14+AA15</f>
        <v>59066</v>
      </c>
      <c r="AB27" s="323">
        <f>AB11+AB12+AB13+AB14+AB15+AB23</f>
        <v>53949</v>
      </c>
      <c r="AC27" s="323">
        <f>SUM(AC11:AC15,AC19,AC21)</f>
        <v>55336</v>
      </c>
      <c r="AD27" s="60">
        <f>SUM(AD11:AD15)</f>
        <v>0</v>
      </c>
      <c r="AE27" s="60">
        <f>SUM(AE11:AE15)+AE24</f>
        <v>132368.538</v>
      </c>
      <c r="AF27" s="61"/>
    </row>
    <row r="28" spans="1:32" s="62" customFormat="1" ht="165" customHeight="1">
      <c r="A28" s="540" t="s">
        <v>238</v>
      </c>
      <c r="B28" s="541"/>
      <c r="C28" s="542"/>
      <c r="D28" s="583">
        <v>37766</v>
      </c>
      <c r="E28" s="584"/>
      <c r="F28" s="583">
        <v>37402</v>
      </c>
      <c r="G28" s="584"/>
      <c r="H28" s="583">
        <v>37497</v>
      </c>
      <c r="I28" s="584"/>
      <c r="J28" s="585">
        <v>34577</v>
      </c>
      <c r="K28" s="585"/>
      <c r="L28" s="585">
        <v>35310</v>
      </c>
      <c r="M28" s="585"/>
      <c r="N28" s="477">
        <f>AD28-O25</f>
        <v>-535308</v>
      </c>
      <c r="O28" s="477"/>
      <c r="P28" s="477">
        <f>AF28-Q25</f>
        <v>-24915.378</v>
      </c>
      <c r="Q28" s="477"/>
      <c r="R28" s="88"/>
      <c r="S28" s="545" t="s">
        <v>237</v>
      </c>
      <c r="T28" s="545"/>
      <c r="U28" s="545"/>
      <c r="V28" s="545"/>
      <c r="W28" s="545"/>
      <c r="X28" s="545"/>
      <c r="Y28" s="323">
        <f>Y16+Y17+Y18</f>
        <v>317</v>
      </c>
      <c r="Z28" s="323">
        <f>SUM(Z16:Z18)</f>
        <v>0</v>
      </c>
      <c r="AA28" s="323">
        <f>AA16+AA17+AA18</f>
        <v>0</v>
      </c>
      <c r="AB28" s="323">
        <f>AB16+AB17+AB18+AB22</f>
        <v>0</v>
      </c>
      <c r="AC28" s="323">
        <f>SUM(AC16:AC18,AF21)</f>
        <v>0</v>
      </c>
      <c r="AD28" s="60">
        <f>SUM(AD16:AD18)</f>
        <v>0</v>
      </c>
      <c r="AE28" s="60">
        <f>SUM(AE16:AE18)</f>
        <v>31372.843</v>
      </c>
      <c r="AF28" s="61"/>
    </row>
    <row r="29" spans="1:32" s="62" customFormat="1" ht="165" customHeight="1">
      <c r="A29" s="540"/>
      <c r="B29" s="541"/>
      <c r="C29" s="542"/>
      <c r="D29" s="546"/>
      <c r="E29" s="546"/>
      <c r="F29" s="546"/>
      <c r="G29" s="546"/>
      <c r="H29" s="546"/>
      <c r="I29" s="546"/>
      <c r="J29" s="546"/>
      <c r="K29" s="546"/>
      <c r="L29" s="546"/>
      <c r="M29" s="546"/>
      <c r="N29" s="477">
        <f>N27+N28</f>
        <v>-535308</v>
      </c>
      <c r="O29" s="477"/>
      <c r="P29" s="477">
        <f>P27+P28</f>
        <v>-24915.378</v>
      </c>
      <c r="Q29" s="477"/>
      <c r="R29" s="88"/>
      <c r="S29" s="586"/>
      <c r="T29" s="586"/>
      <c r="U29" s="586"/>
      <c r="V29" s="586"/>
      <c r="W29" s="586"/>
      <c r="X29" s="586"/>
      <c r="Y29" s="315"/>
      <c r="Z29" s="315"/>
      <c r="AA29" s="315"/>
      <c r="AB29" s="315"/>
      <c r="AC29" s="315"/>
      <c r="AD29" s="63"/>
      <c r="AE29" s="63"/>
      <c r="AF29" s="61"/>
    </row>
    <row r="30" spans="1:32" s="62" customFormat="1" ht="165" customHeight="1">
      <c r="A30" s="550" t="s">
        <v>234</v>
      </c>
      <c r="B30" s="550"/>
      <c r="C30" s="550"/>
      <c r="D30" s="546"/>
      <c r="E30" s="546"/>
      <c r="F30" s="546"/>
      <c r="G30" s="546"/>
      <c r="H30" s="546"/>
      <c r="I30" s="546"/>
      <c r="J30" s="587"/>
      <c r="K30" s="587"/>
      <c r="L30" s="546"/>
      <c r="M30" s="546"/>
      <c r="N30" s="477"/>
      <c r="O30" s="477"/>
      <c r="P30" s="477"/>
      <c r="Q30" s="477"/>
      <c r="R30" s="88"/>
      <c r="S30" s="586"/>
      <c r="T30" s="586"/>
      <c r="U30" s="586"/>
      <c r="V30" s="586"/>
      <c r="W30" s="586"/>
      <c r="X30" s="586"/>
      <c r="Y30" s="316"/>
      <c r="Z30" s="312"/>
      <c r="AA30" s="312"/>
      <c r="AB30" s="312"/>
      <c r="AC30" s="312"/>
      <c r="AD30" s="65">
        <f>N25-AD27</f>
        <v>238628</v>
      </c>
      <c r="AE30" s="66"/>
      <c r="AF30" s="61"/>
    </row>
    <row r="31" spans="1:32" s="62" customFormat="1" ht="165" customHeight="1">
      <c r="A31" s="550" t="s">
        <v>239</v>
      </c>
      <c r="B31" s="550"/>
      <c r="C31" s="550"/>
      <c r="D31" s="546"/>
      <c r="E31" s="546"/>
      <c r="F31" s="546"/>
      <c r="G31" s="546"/>
      <c r="H31" s="546"/>
      <c r="I31" s="546"/>
      <c r="J31" s="587"/>
      <c r="K31" s="587"/>
      <c r="L31" s="546"/>
      <c r="M31" s="546"/>
      <c r="N31" s="477"/>
      <c r="O31" s="477"/>
      <c r="P31" s="477"/>
      <c r="Q31" s="477"/>
      <c r="R31" s="88"/>
      <c r="S31" s="586"/>
      <c r="T31" s="586"/>
      <c r="U31" s="586"/>
      <c r="V31" s="586"/>
      <c r="W31" s="586"/>
      <c r="X31" s="586"/>
      <c r="Y31" s="316"/>
      <c r="Z31" s="312"/>
      <c r="AA31" s="312"/>
      <c r="AB31" s="317"/>
      <c r="AC31" s="312"/>
      <c r="AD31" s="484"/>
      <c r="AE31" s="484"/>
      <c r="AF31" s="61"/>
    </row>
    <row r="32" spans="1:32" s="62" customFormat="1" ht="165" customHeight="1">
      <c r="A32" s="550" t="s">
        <v>240</v>
      </c>
      <c r="B32" s="550"/>
      <c r="C32" s="550"/>
      <c r="D32" s="546"/>
      <c r="E32" s="546"/>
      <c r="F32" s="546"/>
      <c r="G32" s="546"/>
      <c r="H32" s="546"/>
      <c r="I32" s="546"/>
      <c r="J32" s="587"/>
      <c r="K32" s="587"/>
      <c r="L32" s="546"/>
      <c r="M32" s="546"/>
      <c r="N32" s="477"/>
      <c r="O32" s="477"/>
      <c r="P32" s="477"/>
      <c r="Q32" s="477"/>
      <c r="R32" s="88"/>
      <c r="S32" s="586"/>
      <c r="T32" s="586"/>
      <c r="U32" s="586"/>
      <c r="V32" s="586"/>
      <c r="W32" s="586"/>
      <c r="X32" s="586"/>
      <c r="Y32" s="316"/>
      <c r="Z32" s="312"/>
      <c r="AA32" s="312"/>
      <c r="AB32" s="312"/>
      <c r="AC32" s="312"/>
      <c r="AD32" s="65">
        <f>AD31+AD30</f>
        <v>238628</v>
      </c>
      <c r="AE32" s="66"/>
      <c r="AF32" s="61"/>
    </row>
    <row r="33" spans="1:3" ht="33">
      <c r="A33" s="47"/>
      <c r="B33" s="47"/>
      <c r="C33" s="46"/>
    </row>
    <row r="34" spans="1:3" ht="33">
      <c r="A34" s="47"/>
      <c r="B34" s="47"/>
      <c r="C34" s="46"/>
    </row>
    <row r="35" spans="1:28" ht="61.5">
      <c r="A35" s="47"/>
      <c r="B35" s="47"/>
      <c r="C35" s="46"/>
      <c r="Y35" s="79"/>
      <c r="AA35" s="79"/>
      <c r="AB35" s="79"/>
    </row>
    <row r="36" spans="1:3" ht="33">
      <c r="A36" s="47"/>
      <c r="B36" s="47"/>
      <c r="C36" s="46"/>
    </row>
    <row r="37" spans="1:3" ht="33">
      <c r="A37" s="47"/>
      <c r="B37" s="47"/>
      <c r="C37" s="46"/>
    </row>
    <row r="38" spans="1:3" ht="33">
      <c r="A38" s="47"/>
      <c r="B38" s="47"/>
      <c r="C38" s="46"/>
    </row>
    <row r="39" spans="1:3" ht="33">
      <c r="A39" s="47"/>
      <c r="B39" s="47"/>
      <c r="C39" s="46"/>
    </row>
    <row r="40" spans="1:3" ht="33">
      <c r="A40" s="47"/>
      <c r="B40" s="47"/>
      <c r="C40" s="46"/>
    </row>
    <row r="41" spans="1:3" ht="33">
      <c r="A41" s="47"/>
      <c r="B41" s="47"/>
      <c r="C41" s="46"/>
    </row>
    <row r="42" spans="1:3" ht="33">
      <c r="A42" s="47"/>
      <c r="B42" s="47"/>
      <c r="C42" s="46"/>
    </row>
    <row r="43" spans="1:3" ht="33">
      <c r="A43" s="47"/>
      <c r="B43" s="47"/>
      <c r="C43" s="46"/>
    </row>
    <row r="44" spans="1:3" ht="33">
      <c r="A44" s="47"/>
      <c r="B44" s="47"/>
      <c r="C44" s="46"/>
    </row>
    <row r="45" spans="1:3" ht="33">
      <c r="A45" s="47"/>
      <c r="B45" s="47"/>
      <c r="C45" s="46"/>
    </row>
    <row r="46" spans="1:3" ht="33">
      <c r="A46" s="47"/>
      <c r="B46" s="47"/>
      <c r="C46" s="46"/>
    </row>
    <row r="47" spans="1:3" ht="33">
      <c r="A47" s="47"/>
      <c r="B47" s="47"/>
      <c r="C47" s="46"/>
    </row>
    <row r="48" spans="1:3" ht="33">
      <c r="A48" s="47"/>
      <c r="B48" s="47"/>
      <c r="C48" s="46"/>
    </row>
    <row r="49" spans="1:3" ht="33">
      <c r="A49" s="47"/>
      <c r="B49" s="47"/>
      <c r="C49" s="46"/>
    </row>
    <row r="50" spans="1:33" s="48" customFormat="1" ht="33">
      <c r="A50" s="47"/>
      <c r="B50" s="47"/>
      <c r="C50" s="46"/>
      <c r="J50" s="78"/>
      <c r="K50" s="78"/>
      <c r="S50" s="34"/>
      <c r="T50" s="34"/>
      <c r="Y50" s="34"/>
      <c r="Z50" s="34"/>
      <c r="AA50" s="34"/>
      <c r="AB50" s="74"/>
      <c r="AC50" s="34"/>
      <c r="AD50" s="34"/>
      <c r="AE50" s="34"/>
      <c r="AF50" s="34"/>
      <c r="AG50" s="34"/>
    </row>
    <row r="51" spans="1:33" s="48" customFormat="1" ht="33">
      <c r="A51" s="47"/>
      <c r="B51" s="47"/>
      <c r="C51" s="46"/>
      <c r="J51" s="78"/>
      <c r="K51" s="78"/>
      <c r="S51" s="34"/>
      <c r="T51" s="34"/>
      <c r="Y51" s="34"/>
      <c r="Z51" s="34"/>
      <c r="AA51" s="34"/>
      <c r="AB51" s="74"/>
      <c r="AC51" s="34"/>
      <c r="AD51" s="34"/>
      <c r="AE51" s="34"/>
      <c r="AF51" s="34"/>
      <c r="AG51" s="34"/>
    </row>
    <row r="52" spans="1:33" s="48" customFormat="1" ht="33">
      <c r="A52" s="47"/>
      <c r="B52" s="47"/>
      <c r="C52" s="46"/>
      <c r="J52" s="78"/>
      <c r="K52" s="78"/>
      <c r="S52" s="34"/>
      <c r="T52" s="34"/>
      <c r="Y52" s="34"/>
      <c r="Z52" s="34"/>
      <c r="AA52" s="34"/>
      <c r="AB52" s="74"/>
      <c r="AC52" s="34"/>
      <c r="AD52" s="34"/>
      <c r="AE52" s="34"/>
      <c r="AF52" s="34"/>
      <c r="AG52" s="34"/>
    </row>
    <row r="53" spans="1:33" s="48" customFormat="1" ht="33">
      <c r="A53" s="47"/>
      <c r="B53" s="47"/>
      <c r="C53" s="46"/>
      <c r="J53" s="78"/>
      <c r="K53" s="78"/>
      <c r="S53" s="34"/>
      <c r="T53" s="34"/>
      <c r="Y53" s="34"/>
      <c r="Z53" s="34"/>
      <c r="AA53" s="34"/>
      <c r="AB53" s="74"/>
      <c r="AC53" s="34"/>
      <c r="AD53" s="34"/>
      <c r="AE53" s="34"/>
      <c r="AF53" s="34"/>
      <c r="AG53" s="34"/>
    </row>
    <row r="54" spans="1:33" s="48" customFormat="1" ht="33">
      <c r="A54" s="47"/>
      <c r="B54" s="47"/>
      <c r="C54" s="46"/>
      <c r="J54" s="78"/>
      <c r="K54" s="78"/>
      <c r="S54" s="34"/>
      <c r="T54" s="34"/>
      <c r="Y54" s="34"/>
      <c r="Z54" s="34"/>
      <c r="AA54" s="34"/>
      <c r="AB54" s="74"/>
      <c r="AC54" s="34"/>
      <c r="AD54" s="34"/>
      <c r="AE54" s="34"/>
      <c r="AF54" s="34"/>
      <c r="AG54" s="34"/>
    </row>
    <row r="55" spans="1:33" s="48" customFormat="1" ht="33">
      <c r="A55" s="47"/>
      <c r="B55" s="47"/>
      <c r="C55" s="46"/>
      <c r="J55" s="78"/>
      <c r="K55" s="78"/>
      <c r="S55" s="34"/>
      <c r="T55" s="34"/>
      <c r="Y55" s="34"/>
      <c r="Z55" s="34"/>
      <c r="AA55" s="34"/>
      <c r="AB55" s="74"/>
      <c r="AC55" s="34"/>
      <c r="AD55" s="34"/>
      <c r="AE55" s="34"/>
      <c r="AF55" s="34"/>
      <c r="AG55" s="34"/>
    </row>
    <row r="56" spans="1:33" s="48" customFormat="1" ht="33">
      <c r="A56" s="47"/>
      <c r="B56" s="47"/>
      <c r="C56" s="46"/>
      <c r="J56" s="78"/>
      <c r="K56" s="78"/>
      <c r="S56" s="34"/>
      <c r="T56" s="34"/>
      <c r="Y56" s="34"/>
      <c r="Z56" s="34"/>
      <c r="AA56" s="34"/>
      <c r="AB56" s="74"/>
      <c r="AC56" s="34"/>
      <c r="AD56" s="34"/>
      <c r="AE56" s="34"/>
      <c r="AF56" s="34"/>
      <c r="AG56" s="34"/>
    </row>
    <row r="57" spans="1:33" s="48" customFormat="1" ht="33">
      <c r="A57" s="47"/>
      <c r="B57" s="47"/>
      <c r="C57" s="46"/>
      <c r="J57" s="78"/>
      <c r="K57" s="78"/>
      <c r="S57" s="34"/>
      <c r="T57" s="34"/>
      <c r="Y57" s="34"/>
      <c r="Z57" s="34"/>
      <c r="AA57" s="34"/>
      <c r="AB57" s="74"/>
      <c r="AC57" s="34"/>
      <c r="AD57" s="34"/>
      <c r="AE57" s="34"/>
      <c r="AF57" s="34"/>
      <c r="AG57" s="34"/>
    </row>
    <row r="58" spans="1:33" s="48" customFormat="1" ht="33">
      <c r="A58" s="47"/>
      <c r="B58" s="47"/>
      <c r="C58" s="46"/>
      <c r="J58" s="78"/>
      <c r="K58" s="78"/>
      <c r="S58" s="34"/>
      <c r="T58" s="34"/>
      <c r="Y58" s="34"/>
      <c r="Z58" s="34"/>
      <c r="AA58" s="34"/>
      <c r="AB58" s="74"/>
      <c r="AC58" s="34"/>
      <c r="AD58" s="34"/>
      <c r="AE58" s="34"/>
      <c r="AF58" s="34"/>
      <c r="AG58" s="34"/>
    </row>
    <row r="59" spans="1:33" s="48" customFormat="1" ht="33">
      <c r="A59" s="47"/>
      <c r="B59" s="47"/>
      <c r="C59" s="46"/>
      <c r="J59" s="78"/>
      <c r="K59" s="78"/>
      <c r="S59" s="34"/>
      <c r="T59" s="34"/>
      <c r="Y59" s="34"/>
      <c r="Z59" s="34"/>
      <c r="AA59" s="34"/>
      <c r="AB59" s="74"/>
      <c r="AC59" s="34"/>
      <c r="AD59" s="34"/>
      <c r="AE59" s="34"/>
      <c r="AF59" s="34"/>
      <c r="AG59" s="34"/>
    </row>
    <row r="60" spans="1:33" s="48" customFormat="1" ht="33">
      <c r="A60" s="47"/>
      <c r="B60" s="47"/>
      <c r="C60" s="46"/>
      <c r="J60" s="78"/>
      <c r="K60" s="78"/>
      <c r="S60" s="34"/>
      <c r="T60" s="34"/>
      <c r="Y60" s="34"/>
      <c r="Z60" s="34"/>
      <c r="AA60" s="34"/>
      <c r="AB60" s="74"/>
      <c r="AC60" s="34"/>
      <c r="AD60" s="34"/>
      <c r="AE60" s="34"/>
      <c r="AF60" s="34"/>
      <c r="AG60" s="34"/>
    </row>
    <row r="61" spans="1:33" s="48" customFormat="1" ht="33">
      <c r="A61" s="47"/>
      <c r="B61" s="47"/>
      <c r="C61" s="46"/>
      <c r="J61" s="78"/>
      <c r="K61" s="78"/>
      <c r="S61" s="34"/>
      <c r="T61" s="34"/>
      <c r="Y61" s="34"/>
      <c r="Z61" s="34"/>
      <c r="AA61" s="34"/>
      <c r="AB61" s="74"/>
      <c r="AC61" s="34"/>
      <c r="AD61" s="34"/>
      <c r="AE61" s="34"/>
      <c r="AF61" s="34"/>
      <c r="AG61" s="34"/>
    </row>
    <row r="62" spans="1:33" s="48" customFormat="1" ht="33">
      <c r="A62" s="47"/>
      <c r="B62" s="47"/>
      <c r="C62" s="46"/>
      <c r="J62" s="78"/>
      <c r="K62" s="78"/>
      <c r="S62" s="34"/>
      <c r="T62" s="34"/>
      <c r="Y62" s="34"/>
      <c r="Z62" s="34"/>
      <c r="AA62" s="34"/>
      <c r="AB62" s="74"/>
      <c r="AC62" s="34"/>
      <c r="AD62" s="34"/>
      <c r="AE62" s="34"/>
      <c r="AF62" s="34"/>
      <c r="AG62" s="34"/>
    </row>
    <row r="63" spans="1:33" s="48" customFormat="1" ht="33">
      <c r="A63" s="47"/>
      <c r="B63" s="47"/>
      <c r="C63" s="46"/>
      <c r="J63" s="78"/>
      <c r="K63" s="78"/>
      <c r="S63" s="34"/>
      <c r="T63" s="34"/>
      <c r="Y63" s="34"/>
      <c r="Z63" s="34"/>
      <c r="AA63" s="34"/>
      <c r="AB63" s="74"/>
      <c r="AC63" s="34"/>
      <c r="AD63" s="34"/>
      <c r="AE63" s="34"/>
      <c r="AF63" s="34"/>
      <c r="AG63" s="34"/>
    </row>
    <row r="64" spans="1:33" s="48" customFormat="1" ht="33">
      <c r="A64" s="47"/>
      <c r="B64" s="47"/>
      <c r="C64" s="46"/>
      <c r="J64" s="78"/>
      <c r="K64" s="78"/>
      <c r="S64" s="34"/>
      <c r="T64" s="34"/>
      <c r="Y64" s="34"/>
      <c r="Z64" s="34"/>
      <c r="AA64" s="34"/>
      <c r="AB64" s="74"/>
      <c r="AC64" s="34"/>
      <c r="AD64" s="34"/>
      <c r="AE64" s="34"/>
      <c r="AF64" s="34"/>
      <c r="AG64" s="34"/>
    </row>
    <row r="65" spans="1:33" s="48" customFormat="1" ht="33">
      <c r="A65" s="47"/>
      <c r="B65" s="47"/>
      <c r="C65" s="46"/>
      <c r="J65" s="78"/>
      <c r="K65" s="78"/>
      <c r="S65" s="34"/>
      <c r="T65" s="34"/>
      <c r="Y65" s="34"/>
      <c r="Z65" s="34"/>
      <c r="AA65" s="34"/>
      <c r="AB65" s="74"/>
      <c r="AC65" s="34"/>
      <c r="AD65" s="34"/>
      <c r="AE65" s="34"/>
      <c r="AF65" s="34"/>
      <c r="AG65" s="34"/>
    </row>
    <row r="66" spans="1:33" s="48" customFormat="1" ht="33">
      <c r="A66" s="47"/>
      <c r="B66" s="47"/>
      <c r="C66" s="46"/>
      <c r="J66" s="78"/>
      <c r="K66" s="78"/>
      <c r="S66" s="34"/>
      <c r="T66" s="34"/>
      <c r="Y66" s="34"/>
      <c r="Z66" s="34"/>
      <c r="AA66" s="34"/>
      <c r="AB66" s="74"/>
      <c r="AC66" s="34"/>
      <c r="AD66" s="34"/>
      <c r="AE66" s="34"/>
      <c r="AF66" s="34"/>
      <c r="AG66" s="34"/>
    </row>
    <row r="67" spans="1:33" s="48" customFormat="1" ht="33">
      <c r="A67" s="47"/>
      <c r="B67" s="47"/>
      <c r="C67" s="46"/>
      <c r="J67" s="78"/>
      <c r="K67" s="78"/>
      <c r="S67" s="34"/>
      <c r="T67" s="34"/>
      <c r="Y67" s="34"/>
      <c r="Z67" s="34"/>
      <c r="AA67" s="34"/>
      <c r="AB67" s="74"/>
      <c r="AC67" s="34"/>
      <c r="AD67" s="34"/>
      <c r="AE67" s="34"/>
      <c r="AF67" s="34"/>
      <c r="AG67" s="34"/>
    </row>
    <row r="68" spans="1:33" s="48" customFormat="1" ht="33">
      <c r="A68" s="47"/>
      <c r="B68" s="47"/>
      <c r="C68" s="46"/>
      <c r="J68" s="78"/>
      <c r="K68" s="78"/>
      <c r="S68" s="34"/>
      <c r="T68" s="34"/>
      <c r="Y68" s="34"/>
      <c r="Z68" s="34"/>
      <c r="AA68" s="34"/>
      <c r="AB68" s="74"/>
      <c r="AC68" s="34"/>
      <c r="AD68" s="34"/>
      <c r="AE68" s="34"/>
      <c r="AF68" s="34"/>
      <c r="AG68" s="34"/>
    </row>
    <row r="69" spans="1:33" s="48" customFormat="1" ht="33">
      <c r="A69" s="47"/>
      <c r="B69" s="47"/>
      <c r="C69" s="46"/>
      <c r="J69" s="78"/>
      <c r="K69" s="78"/>
      <c r="S69" s="34"/>
      <c r="T69" s="34"/>
      <c r="Y69" s="34"/>
      <c r="Z69" s="34"/>
      <c r="AA69" s="34"/>
      <c r="AB69" s="74"/>
      <c r="AC69" s="34"/>
      <c r="AD69" s="34"/>
      <c r="AE69" s="34"/>
      <c r="AF69" s="34"/>
      <c r="AG69" s="34"/>
    </row>
    <row r="70" spans="1:33" s="48" customFormat="1" ht="33">
      <c r="A70" s="47"/>
      <c r="B70" s="47"/>
      <c r="C70" s="46"/>
      <c r="J70" s="78"/>
      <c r="K70" s="78"/>
      <c r="S70" s="34"/>
      <c r="T70" s="34"/>
      <c r="Y70" s="34"/>
      <c r="Z70" s="34"/>
      <c r="AA70" s="34"/>
      <c r="AB70" s="74"/>
      <c r="AC70" s="34"/>
      <c r="AD70" s="34"/>
      <c r="AE70" s="34"/>
      <c r="AF70" s="34"/>
      <c r="AG70" s="34"/>
    </row>
    <row r="71" spans="1:33" s="48" customFormat="1" ht="33">
      <c r="A71" s="47"/>
      <c r="B71" s="47"/>
      <c r="C71" s="46"/>
      <c r="J71" s="78"/>
      <c r="K71" s="78"/>
      <c r="S71" s="34"/>
      <c r="T71" s="34"/>
      <c r="Y71" s="34"/>
      <c r="Z71" s="34"/>
      <c r="AA71" s="34"/>
      <c r="AB71" s="74"/>
      <c r="AC71" s="34"/>
      <c r="AD71" s="34"/>
      <c r="AE71" s="34"/>
      <c r="AF71" s="34"/>
      <c r="AG71" s="34"/>
    </row>
    <row r="72" spans="1:33" s="48" customFormat="1" ht="33">
      <c r="A72" s="47"/>
      <c r="B72" s="47"/>
      <c r="C72" s="46"/>
      <c r="J72" s="78"/>
      <c r="K72" s="78"/>
      <c r="S72" s="34"/>
      <c r="T72" s="34"/>
      <c r="Y72" s="34"/>
      <c r="Z72" s="34"/>
      <c r="AA72" s="34"/>
      <c r="AB72" s="74"/>
      <c r="AC72" s="34"/>
      <c r="AD72" s="34"/>
      <c r="AE72" s="34"/>
      <c r="AF72" s="34"/>
      <c r="AG72" s="34"/>
    </row>
    <row r="73" spans="1:33" s="48" customFormat="1" ht="33">
      <c r="A73" s="47"/>
      <c r="B73" s="47"/>
      <c r="C73" s="46"/>
      <c r="J73" s="78"/>
      <c r="K73" s="78"/>
      <c r="S73" s="34"/>
      <c r="T73" s="34"/>
      <c r="Y73" s="34"/>
      <c r="Z73" s="34"/>
      <c r="AA73" s="34"/>
      <c r="AB73" s="74"/>
      <c r="AC73" s="34"/>
      <c r="AD73" s="34"/>
      <c r="AE73" s="34"/>
      <c r="AF73" s="34"/>
      <c r="AG73" s="34"/>
    </row>
    <row r="74" spans="1:33" s="48" customFormat="1" ht="33">
      <c r="A74" s="47"/>
      <c r="B74" s="47"/>
      <c r="C74" s="46"/>
      <c r="J74" s="78"/>
      <c r="K74" s="78"/>
      <c r="S74" s="34"/>
      <c r="T74" s="34"/>
      <c r="Y74" s="34"/>
      <c r="Z74" s="34"/>
      <c r="AA74" s="34"/>
      <c r="AB74" s="74"/>
      <c r="AC74" s="34"/>
      <c r="AD74" s="34"/>
      <c r="AE74" s="34"/>
      <c r="AF74" s="34"/>
      <c r="AG74" s="34"/>
    </row>
    <row r="75" spans="1:33" s="48" customFormat="1" ht="33">
      <c r="A75" s="47"/>
      <c r="B75" s="47"/>
      <c r="C75" s="46"/>
      <c r="J75" s="78"/>
      <c r="K75" s="78"/>
      <c r="S75" s="34"/>
      <c r="T75" s="34"/>
      <c r="Y75" s="34"/>
      <c r="Z75" s="34"/>
      <c r="AA75" s="34"/>
      <c r="AB75" s="74"/>
      <c r="AC75" s="34"/>
      <c r="AD75" s="34"/>
      <c r="AE75" s="34"/>
      <c r="AF75" s="34"/>
      <c r="AG75" s="34"/>
    </row>
    <row r="76" spans="1:33" s="48" customFormat="1" ht="33">
      <c r="A76" s="47"/>
      <c r="B76" s="47"/>
      <c r="C76" s="46"/>
      <c r="J76" s="78"/>
      <c r="K76" s="78"/>
      <c r="S76" s="34"/>
      <c r="T76" s="34"/>
      <c r="Y76" s="34"/>
      <c r="Z76" s="34"/>
      <c r="AA76" s="34"/>
      <c r="AB76" s="74"/>
      <c r="AC76" s="34"/>
      <c r="AD76" s="34"/>
      <c r="AE76" s="34"/>
      <c r="AF76" s="34"/>
      <c r="AG76" s="34"/>
    </row>
    <row r="77" spans="1:33" s="48" customFormat="1" ht="33">
      <c r="A77" s="47"/>
      <c r="B77" s="47"/>
      <c r="C77" s="46"/>
      <c r="J77" s="78"/>
      <c r="K77" s="78"/>
      <c r="S77" s="34"/>
      <c r="T77" s="34"/>
      <c r="Y77" s="34"/>
      <c r="Z77" s="34"/>
      <c r="AA77" s="34"/>
      <c r="AB77" s="74"/>
      <c r="AC77" s="34"/>
      <c r="AD77" s="34"/>
      <c r="AE77" s="34"/>
      <c r="AF77" s="34"/>
      <c r="AG77" s="34"/>
    </row>
    <row r="78" spans="1:33" s="48" customFormat="1" ht="33">
      <c r="A78" s="47"/>
      <c r="B78" s="47"/>
      <c r="C78" s="46"/>
      <c r="J78" s="78"/>
      <c r="K78" s="78"/>
      <c r="S78" s="34"/>
      <c r="T78" s="34"/>
      <c r="Y78" s="34"/>
      <c r="Z78" s="34"/>
      <c r="AA78" s="34"/>
      <c r="AB78" s="74"/>
      <c r="AC78" s="34"/>
      <c r="AD78" s="34"/>
      <c r="AE78" s="34"/>
      <c r="AF78" s="34"/>
      <c r="AG78" s="34"/>
    </row>
    <row r="79" spans="1:33" s="48" customFormat="1" ht="33">
      <c r="A79" s="47"/>
      <c r="B79" s="47"/>
      <c r="C79" s="46"/>
      <c r="J79" s="78"/>
      <c r="K79" s="78"/>
      <c r="S79" s="34"/>
      <c r="T79" s="34"/>
      <c r="Y79" s="34"/>
      <c r="Z79" s="34"/>
      <c r="AA79" s="34"/>
      <c r="AB79" s="74"/>
      <c r="AC79" s="34"/>
      <c r="AD79" s="34"/>
      <c r="AE79" s="34"/>
      <c r="AF79" s="34"/>
      <c r="AG79" s="34"/>
    </row>
    <row r="80" spans="1:33" s="48" customFormat="1" ht="33">
      <c r="A80" s="47"/>
      <c r="B80" s="47"/>
      <c r="C80" s="46"/>
      <c r="J80" s="78"/>
      <c r="K80" s="78"/>
      <c r="S80" s="34"/>
      <c r="T80" s="34"/>
      <c r="Y80" s="34"/>
      <c r="Z80" s="34"/>
      <c r="AA80" s="34"/>
      <c r="AB80" s="74"/>
      <c r="AC80" s="34"/>
      <c r="AD80" s="34"/>
      <c r="AE80" s="34"/>
      <c r="AF80" s="34"/>
      <c r="AG80" s="34"/>
    </row>
    <row r="81" spans="1:33" s="48" customFormat="1" ht="33">
      <c r="A81" s="47"/>
      <c r="B81" s="47"/>
      <c r="C81" s="46"/>
      <c r="J81" s="78"/>
      <c r="K81" s="78"/>
      <c r="S81" s="34"/>
      <c r="T81" s="34"/>
      <c r="Y81" s="34"/>
      <c r="Z81" s="34"/>
      <c r="AA81" s="34"/>
      <c r="AB81" s="74"/>
      <c r="AC81" s="34"/>
      <c r="AD81" s="34"/>
      <c r="AE81" s="34"/>
      <c r="AF81" s="34"/>
      <c r="AG81" s="34"/>
    </row>
    <row r="82" spans="1:33" s="48" customFormat="1" ht="33">
      <c r="A82" s="47"/>
      <c r="B82" s="47"/>
      <c r="C82" s="46"/>
      <c r="J82" s="78"/>
      <c r="K82" s="78"/>
      <c r="S82" s="34"/>
      <c r="T82" s="34"/>
      <c r="Y82" s="34"/>
      <c r="Z82" s="34"/>
      <c r="AA82" s="34"/>
      <c r="AB82" s="74"/>
      <c r="AC82" s="34"/>
      <c r="AD82" s="34"/>
      <c r="AE82" s="34"/>
      <c r="AF82" s="34"/>
      <c r="AG82" s="34"/>
    </row>
    <row r="83" spans="1:33" s="48" customFormat="1" ht="33">
      <c r="A83" s="47"/>
      <c r="B83" s="47"/>
      <c r="C83" s="46"/>
      <c r="J83" s="78"/>
      <c r="K83" s="78"/>
      <c r="S83" s="34"/>
      <c r="T83" s="34"/>
      <c r="Y83" s="34"/>
      <c r="Z83" s="34"/>
      <c r="AA83" s="34"/>
      <c r="AB83" s="74"/>
      <c r="AC83" s="34"/>
      <c r="AD83" s="34"/>
      <c r="AE83" s="34"/>
      <c r="AF83" s="34"/>
      <c r="AG83" s="34"/>
    </row>
    <row r="84" spans="1:33" s="48" customFormat="1" ht="33">
      <c r="A84" s="47"/>
      <c r="B84" s="47"/>
      <c r="C84" s="46"/>
      <c r="J84" s="78"/>
      <c r="K84" s="78"/>
      <c r="S84" s="34"/>
      <c r="T84" s="34"/>
      <c r="Y84" s="34"/>
      <c r="Z84" s="34"/>
      <c r="AA84" s="34"/>
      <c r="AB84" s="74"/>
      <c r="AC84" s="34"/>
      <c r="AD84" s="34"/>
      <c r="AE84" s="34"/>
      <c r="AF84" s="34"/>
      <c r="AG84" s="34"/>
    </row>
    <row r="85" spans="1:33" s="48" customFormat="1" ht="33">
      <c r="A85" s="47"/>
      <c r="B85" s="47"/>
      <c r="C85" s="46"/>
      <c r="J85" s="78"/>
      <c r="K85" s="78"/>
      <c r="S85" s="34"/>
      <c r="T85" s="34"/>
      <c r="Y85" s="34"/>
      <c r="Z85" s="34"/>
      <c r="AA85" s="34"/>
      <c r="AB85" s="74"/>
      <c r="AC85" s="34"/>
      <c r="AD85" s="34"/>
      <c r="AE85" s="34"/>
      <c r="AF85" s="34"/>
      <c r="AG85" s="34"/>
    </row>
    <row r="86" spans="1:33" s="48" customFormat="1" ht="33">
      <c r="A86" s="47"/>
      <c r="B86" s="47"/>
      <c r="C86" s="46"/>
      <c r="J86" s="78"/>
      <c r="K86" s="78"/>
      <c r="S86" s="34"/>
      <c r="T86" s="34"/>
      <c r="Y86" s="34"/>
      <c r="Z86" s="34"/>
      <c r="AA86" s="34"/>
      <c r="AB86" s="74"/>
      <c r="AC86" s="34"/>
      <c r="AD86" s="34"/>
      <c r="AE86" s="34"/>
      <c r="AF86" s="34"/>
      <c r="AG86" s="34"/>
    </row>
    <row r="87" spans="1:33" s="48" customFormat="1" ht="33">
      <c r="A87" s="47"/>
      <c r="B87" s="47"/>
      <c r="C87" s="46"/>
      <c r="J87" s="78"/>
      <c r="K87" s="78"/>
      <c r="S87" s="34"/>
      <c r="T87" s="34"/>
      <c r="Y87" s="34"/>
      <c r="Z87" s="34"/>
      <c r="AA87" s="34"/>
      <c r="AB87" s="74"/>
      <c r="AC87" s="34"/>
      <c r="AD87" s="34"/>
      <c r="AE87" s="34"/>
      <c r="AF87" s="34"/>
      <c r="AG87" s="34"/>
    </row>
    <row r="88" spans="1:33" s="48" customFormat="1" ht="33">
      <c r="A88" s="47"/>
      <c r="B88" s="47"/>
      <c r="C88" s="46"/>
      <c r="J88" s="78"/>
      <c r="K88" s="78"/>
      <c r="S88" s="34"/>
      <c r="T88" s="34"/>
      <c r="Y88" s="34"/>
      <c r="Z88" s="34"/>
      <c r="AA88" s="34"/>
      <c r="AB88" s="74"/>
      <c r="AC88" s="34"/>
      <c r="AD88" s="34"/>
      <c r="AE88" s="34"/>
      <c r="AF88" s="34"/>
      <c r="AG88" s="34"/>
    </row>
    <row r="89" spans="1:33" s="48" customFormat="1" ht="33">
      <c r="A89" s="47"/>
      <c r="B89" s="47"/>
      <c r="C89" s="46"/>
      <c r="J89" s="78"/>
      <c r="K89" s="78"/>
      <c r="S89" s="34"/>
      <c r="T89" s="34"/>
      <c r="Y89" s="34"/>
      <c r="Z89" s="34"/>
      <c r="AA89" s="34"/>
      <c r="AB89" s="74"/>
      <c r="AC89" s="34"/>
      <c r="AD89" s="34"/>
      <c r="AE89" s="34"/>
      <c r="AF89" s="34"/>
      <c r="AG89" s="34"/>
    </row>
    <row r="90" spans="1:33" s="48" customFormat="1" ht="33">
      <c r="A90" s="47"/>
      <c r="B90" s="47"/>
      <c r="C90" s="46"/>
      <c r="J90" s="78"/>
      <c r="K90" s="78"/>
      <c r="S90" s="34"/>
      <c r="T90" s="34"/>
      <c r="Y90" s="34"/>
      <c r="Z90" s="34"/>
      <c r="AA90" s="34"/>
      <c r="AB90" s="74"/>
      <c r="AC90" s="34"/>
      <c r="AD90" s="34"/>
      <c r="AE90" s="34"/>
      <c r="AF90" s="34"/>
      <c r="AG90" s="34"/>
    </row>
    <row r="91" spans="1:33" s="48" customFormat="1" ht="33">
      <c r="A91" s="47"/>
      <c r="B91" s="47"/>
      <c r="C91" s="46"/>
      <c r="J91" s="78"/>
      <c r="K91" s="78"/>
      <c r="S91" s="34"/>
      <c r="T91" s="34"/>
      <c r="Y91" s="34"/>
      <c r="Z91" s="34"/>
      <c r="AA91" s="34"/>
      <c r="AB91" s="74"/>
      <c r="AC91" s="34"/>
      <c r="AD91" s="34"/>
      <c r="AE91" s="34"/>
      <c r="AF91" s="34"/>
      <c r="AG91" s="34"/>
    </row>
    <row r="92" spans="1:33" s="48" customFormat="1" ht="33">
      <c r="A92" s="47"/>
      <c r="B92" s="47"/>
      <c r="C92" s="46"/>
      <c r="J92" s="78"/>
      <c r="K92" s="78"/>
      <c r="S92" s="34"/>
      <c r="T92" s="34"/>
      <c r="Y92" s="34"/>
      <c r="Z92" s="34"/>
      <c r="AA92" s="34"/>
      <c r="AB92" s="74"/>
      <c r="AC92" s="34"/>
      <c r="AD92" s="34"/>
      <c r="AE92" s="34"/>
      <c r="AF92" s="34"/>
      <c r="AG92" s="34"/>
    </row>
    <row r="93" spans="1:33" s="48" customFormat="1" ht="33">
      <c r="A93" s="47"/>
      <c r="B93" s="47"/>
      <c r="C93" s="46"/>
      <c r="J93" s="78"/>
      <c r="K93" s="78"/>
      <c r="S93" s="34"/>
      <c r="T93" s="34"/>
      <c r="Y93" s="34"/>
      <c r="Z93" s="34"/>
      <c r="AA93" s="34"/>
      <c r="AB93" s="74"/>
      <c r="AC93" s="34"/>
      <c r="AD93" s="34"/>
      <c r="AE93" s="34"/>
      <c r="AF93" s="34"/>
      <c r="AG93" s="34"/>
    </row>
    <row r="94" spans="1:33" s="48" customFormat="1" ht="33">
      <c r="A94" s="47"/>
      <c r="B94" s="47"/>
      <c r="C94" s="46"/>
      <c r="J94" s="78"/>
      <c r="K94" s="78"/>
      <c r="S94" s="34"/>
      <c r="T94" s="34"/>
      <c r="Y94" s="34"/>
      <c r="Z94" s="34"/>
      <c r="AA94" s="34"/>
      <c r="AB94" s="74"/>
      <c r="AC94" s="34"/>
      <c r="AD94" s="34"/>
      <c r="AE94" s="34"/>
      <c r="AF94" s="34"/>
      <c r="AG94" s="34"/>
    </row>
    <row r="95" spans="1:33" s="48" customFormat="1" ht="33">
      <c r="A95" s="47"/>
      <c r="B95" s="47"/>
      <c r="C95" s="46"/>
      <c r="J95" s="78"/>
      <c r="K95" s="78"/>
      <c r="S95" s="34"/>
      <c r="T95" s="34"/>
      <c r="Y95" s="34"/>
      <c r="Z95" s="34"/>
      <c r="AA95" s="34"/>
      <c r="AB95" s="74"/>
      <c r="AC95" s="34"/>
      <c r="AD95" s="34"/>
      <c r="AE95" s="34"/>
      <c r="AF95" s="34"/>
      <c r="AG95" s="34"/>
    </row>
    <row r="96" spans="1:33" s="48" customFormat="1" ht="33">
      <c r="A96" s="47"/>
      <c r="B96" s="47"/>
      <c r="C96" s="46"/>
      <c r="J96" s="78"/>
      <c r="K96" s="78"/>
      <c r="S96" s="34"/>
      <c r="T96" s="34"/>
      <c r="Y96" s="34"/>
      <c r="Z96" s="34"/>
      <c r="AA96" s="34"/>
      <c r="AB96" s="74"/>
      <c r="AC96" s="34"/>
      <c r="AD96" s="34"/>
      <c r="AE96" s="34"/>
      <c r="AF96" s="34"/>
      <c r="AG96" s="34"/>
    </row>
    <row r="97" spans="1:33" s="48" customFormat="1" ht="33">
      <c r="A97" s="47"/>
      <c r="B97" s="47"/>
      <c r="C97" s="46"/>
      <c r="J97" s="78"/>
      <c r="K97" s="78"/>
      <c r="S97" s="34"/>
      <c r="T97" s="34"/>
      <c r="Y97" s="34"/>
      <c r="Z97" s="34"/>
      <c r="AA97" s="34"/>
      <c r="AB97" s="74"/>
      <c r="AC97" s="34"/>
      <c r="AD97" s="34"/>
      <c r="AE97" s="34"/>
      <c r="AF97" s="34"/>
      <c r="AG97" s="34"/>
    </row>
    <row r="98" spans="1:33" s="48" customFormat="1" ht="33">
      <c r="A98" s="47"/>
      <c r="B98" s="47"/>
      <c r="C98" s="46"/>
      <c r="J98" s="78"/>
      <c r="K98" s="78"/>
      <c r="S98" s="34"/>
      <c r="T98" s="34"/>
      <c r="Y98" s="34"/>
      <c r="Z98" s="34"/>
      <c r="AA98" s="34"/>
      <c r="AB98" s="74"/>
      <c r="AC98" s="34"/>
      <c r="AD98" s="34"/>
      <c r="AE98" s="34"/>
      <c r="AF98" s="34"/>
      <c r="AG98" s="34"/>
    </row>
    <row r="99" spans="1:33" s="48" customFormat="1" ht="33">
      <c r="A99" s="47"/>
      <c r="B99" s="47"/>
      <c r="C99" s="46"/>
      <c r="J99" s="78"/>
      <c r="K99" s="78"/>
      <c r="S99" s="34"/>
      <c r="T99" s="34"/>
      <c r="Y99" s="34"/>
      <c r="Z99" s="34"/>
      <c r="AA99" s="34"/>
      <c r="AB99" s="74"/>
      <c r="AC99" s="34"/>
      <c r="AD99" s="34"/>
      <c r="AE99" s="34"/>
      <c r="AF99" s="34"/>
      <c r="AG99" s="34"/>
    </row>
    <row r="100" spans="1:33" s="48" customFormat="1" ht="33">
      <c r="A100" s="47"/>
      <c r="B100" s="47"/>
      <c r="C100" s="46"/>
      <c r="J100" s="78"/>
      <c r="K100" s="78"/>
      <c r="S100" s="34"/>
      <c r="T100" s="34"/>
      <c r="Y100" s="34"/>
      <c r="Z100" s="34"/>
      <c r="AA100" s="34"/>
      <c r="AB100" s="74"/>
      <c r="AC100" s="34"/>
      <c r="AD100" s="34"/>
      <c r="AE100" s="34"/>
      <c r="AF100" s="34"/>
      <c r="AG100" s="34"/>
    </row>
    <row r="101" spans="1:33" s="48" customFormat="1" ht="33">
      <c r="A101" s="47"/>
      <c r="B101" s="47"/>
      <c r="C101" s="46"/>
      <c r="J101" s="78"/>
      <c r="K101" s="78"/>
      <c r="S101" s="34"/>
      <c r="T101" s="34"/>
      <c r="Y101" s="34"/>
      <c r="Z101" s="34"/>
      <c r="AA101" s="34"/>
      <c r="AB101" s="74"/>
      <c r="AC101" s="34"/>
      <c r="AD101" s="34"/>
      <c r="AE101" s="34"/>
      <c r="AF101" s="34"/>
      <c r="AG101" s="34"/>
    </row>
    <row r="102" spans="1:33" s="48" customFormat="1" ht="33">
      <c r="A102" s="47"/>
      <c r="B102" s="47"/>
      <c r="C102" s="46"/>
      <c r="J102" s="78"/>
      <c r="K102" s="78"/>
      <c r="S102" s="34"/>
      <c r="T102" s="34"/>
      <c r="Y102" s="34"/>
      <c r="Z102" s="34"/>
      <c r="AA102" s="34"/>
      <c r="AB102" s="74"/>
      <c r="AC102" s="34"/>
      <c r="AD102" s="34"/>
      <c r="AE102" s="34"/>
      <c r="AF102" s="34"/>
      <c r="AG102" s="34"/>
    </row>
    <row r="103" spans="1:33" s="48" customFormat="1" ht="33">
      <c r="A103" s="47"/>
      <c r="B103" s="47"/>
      <c r="C103" s="46"/>
      <c r="J103" s="78"/>
      <c r="K103" s="78"/>
      <c r="S103" s="34"/>
      <c r="T103" s="34"/>
      <c r="Y103" s="34"/>
      <c r="Z103" s="34"/>
      <c r="AA103" s="34"/>
      <c r="AB103" s="74"/>
      <c r="AC103" s="34"/>
      <c r="AD103" s="34"/>
      <c r="AE103" s="34"/>
      <c r="AF103" s="34"/>
      <c r="AG103" s="34"/>
    </row>
    <row r="104" spans="1:33" s="48" customFormat="1" ht="33">
      <c r="A104" s="47"/>
      <c r="B104" s="47"/>
      <c r="C104" s="46"/>
      <c r="J104" s="78"/>
      <c r="K104" s="78"/>
      <c r="S104" s="34"/>
      <c r="T104" s="34"/>
      <c r="Y104" s="34"/>
      <c r="Z104" s="34"/>
      <c r="AA104" s="34"/>
      <c r="AB104" s="74"/>
      <c r="AC104" s="34"/>
      <c r="AD104" s="34"/>
      <c r="AE104" s="34"/>
      <c r="AF104" s="34"/>
      <c r="AG104" s="34"/>
    </row>
    <row r="105" spans="1:33" s="48" customFormat="1" ht="33">
      <c r="A105" s="47"/>
      <c r="B105" s="47"/>
      <c r="C105" s="46"/>
      <c r="J105" s="78"/>
      <c r="K105" s="78"/>
      <c r="S105" s="34"/>
      <c r="T105" s="34"/>
      <c r="Y105" s="34"/>
      <c r="Z105" s="34"/>
      <c r="AA105" s="34"/>
      <c r="AB105" s="74"/>
      <c r="AC105" s="34"/>
      <c r="AD105" s="34"/>
      <c r="AE105" s="34"/>
      <c r="AF105" s="34"/>
      <c r="AG105" s="34"/>
    </row>
    <row r="106" spans="1:33" s="48" customFormat="1" ht="33">
      <c r="A106" s="47"/>
      <c r="B106" s="47"/>
      <c r="C106" s="46"/>
      <c r="J106" s="78"/>
      <c r="K106" s="78"/>
      <c r="S106" s="34"/>
      <c r="T106" s="34"/>
      <c r="Y106" s="34"/>
      <c r="Z106" s="34"/>
      <c r="AA106" s="34"/>
      <c r="AB106" s="74"/>
      <c r="AC106" s="34"/>
      <c r="AD106" s="34"/>
      <c r="AE106" s="34"/>
      <c r="AF106" s="34"/>
      <c r="AG106" s="34"/>
    </row>
    <row r="107" spans="1:33" s="48" customFormat="1" ht="33">
      <c r="A107" s="47"/>
      <c r="B107" s="47"/>
      <c r="C107" s="46"/>
      <c r="J107" s="78"/>
      <c r="K107" s="78"/>
      <c r="S107" s="34"/>
      <c r="T107" s="34"/>
      <c r="Y107" s="34"/>
      <c r="Z107" s="34"/>
      <c r="AA107" s="34"/>
      <c r="AB107" s="74"/>
      <c r="AC107" s="34"/>
      <c r="AD107" s="34"/>
      <c r="AE107" s="34"/>
      <c r="AF107" s="34"/>
      <c r="AG107" s="34"/>
    </row>
    <row r="108" spans="1:33" s="48" customFormat="1" ht="33">
      <c r="A108" s="47"/>
      <c r="B108" s="47"/>
      <c r="C108" s="46"/>
      <c r="J108" s="78"/>
      <c r="K108" s="78"/>
      <c r="S108" s="34"/>
      <c r="T108" s="34"/>
      <c r="Y108" s="34"/>
      <c r="Z108" s="34"/>
      <c r="AA108" s="34"/>
      <c r="AB108" s="74"/>
      <c r="AC108" s="34"/>
      <c r="AD108" s="34"/>
      <c r="AE108" s="34"/>
      <c r="AF108" s="34"/>
      <c r="AG108" s="34"/>
    </row>
    <row r="109" spans="1:33" s="48" customFormat="1" ht="33">
      <c r="A109" s="47"/>
      <c r="B109" s="47"/>
      <c r="C109" s="46"/>
      <c r="J109" s="78"/>
      <c r="K109" s="78"/>
      <c r="S109" s="34"/>
      <c r="T109" s="34"/>
      <c r="Y109" s="34"/>
      <c r="Z109" s="34"/>
      <c r="AA109" s="34"/>
      <c r="AB109" s="74"/>
      <c r="AC109" s="34"/>
      <c r="AD109" s="34"/>
      <c r="AE109" s="34"/>
      <c r="AF109" s="34"/>
      <c r="AG109" s="34"/>
    </row>
    <row r="110" spans="1:33" s="48" customFormat="1" ht="33">
      <c r="A110" s="47"/>
      <c r="B110" s="47"/>
      <c r="C110" s="46"/>
      <c r="J110" s="78"/>
      <c r="K110" s="78"/>
      <c r="S110" s="34"/>
      <c r="T110" s="34"/>
      <c r="Y110" s="34"/>
      <c r="Z110" s="34"/>
      <c r="AA110" s="34"/>
      <c r="AB110" s="74"/>
      <c r="AC110" s="34"/>
      <c r="AD110" s="34"/>
      <c r="AE110" s="34"/>
      <c r="AF110" s="34"/>
      <c r="AG110" s="34"/>
    </row>
    <row r="111" spans="1:33" s="48" customFormat="1" ht="33">
      <c r="A111" s="47"/>
      <c r="B111" s="47"/>
      <c r="C111" s="46"/>
      <c r="J111" s="78"/>
      <c r="K111" s="78"/>
      <c r="S111" s="34"/>
      <c r="T111" s="34"/>
      <c r="Y111" s="34"/>
      <c r="Z111" s="34"/>
      <c r="AA111" s="34"/>
      <c r="AB111" s="74"/>
      <c r="AC111" s="34"/>
      <c r="AD111" s="34"/>
      <c r="AE111" s="34"/>
      <c r="AF111" s="34"/>
      <c r="AG111" s="34"/>
    </row>
    <row r="112" spans="1:33" s="48" customFormat="1" ht="33">
      <c r="A112" s="47"/>
      <c r="B112" s="47"/>
      <c r="C112" s="46"/>
      <c r="J112" s="78"/>
      <c r="K112" s="78"/>
      <c r="S112" s="34"/>
      <c r="T112" s="34"/>
      <c r="Y112" s="34"/>
      <c r="Z112" s="34"/>
      <c r="AA112" s="34"/>
      <c r="AB112" s="74"/>
      <c r="AC112" s="34"/>
      <c r="AD112" s="34"/>
      <c r="AE112" s="34"/>
      <c r="AF112" s="34"/>
      <c r="AG112" s="34"/>
    </row>
    <row r="113" spans="1:33" s="48" customFormat="1" ht="33">
      <c r="A113" s="47"/>
      <c r="B113" s="47"/>
      <c r="C113" s="46"/>
      <c r="J113" s="78"/>
      <c r="K113" s="78"/>
      <c r="S113" s="34"/>
      <c r="T113" s="34"/>
      <c r="Y113" s="34"/>
      <c r="Z113" s="34"/>
      <c r="AA113" s="34"/>
      <c r="AB113" s="74"/>
      <c r="AC113" s="34"/>
      <c r="AD113" s="34"/>
      <c r="AE113" s="34"/>
      <c r="AF113" s="34"/>
      <c r="AG113" s="34"/>
    </row>
    <row r="114" spans="1:33" s="48" customFormat="1" ht="33">
      <c r="A114" s="47"/>
      <c r="B114" s="47"/>
      <c r="C114" s="46"/>
      <c r="J114" s="78"/>
      <c r="K114" s="78"/>
      <c r="S114" s="34"/>
      <c r="T114" s="34"/>
      <c r="Y114" s="34"/>
      <c r="Z114" s="34"/>
      <c r="AA114" s="34"/>
      <c r="AB114" s="74"/>
      <c r="AC114" s="34"/>
      <c r="AD114" s="34"/>
      <c r="AE114" s="34"/>
      <c r="AF114" s="34"/>
      <c r="AG114" s="34"/>
    </row>
    <row r="115" spans="1:33" s="48" customFormat="1" ht="33">
      <c r="A115" s="47"/>
      <c r="B115" s="47"/>
      <c r="C115" s="46"/>
      <c r="J115" s="78"/>
      <c r="K115" s="78"/>
      <c r="S115" s="34"/>
      <c r="T115" s="34"/>
      <c r="Y115" s="34"/>
      <c r="Z115" s="34"/>
      <c r="AA115" s="34"/>
      <c r="AB115" s="74"/>
      <c r="AC115" s="34"/>
      <c r="AD115" s="34"/>
      <c r="AE115" s="34"/>
      <c r="AF115" s="34"/>
      <c r="AG115" s="34"/>
    </row>
    <row r="116" spans="1:33" s="48" customFormat="1" ht="33">
      <c r="A116" s="47"/>
      <c r="B116" s="47"/>
      <c r="C116" s="46"/>
      <c r="J116" s="78"/>
      <c r="K116" s="78"/>
      <c r="S116" s="34"/>
      <c r="T116" s="34"/>
      <c r="Y116" s="34"/>
      <c r="Z116" s="34"/>
      <c r="AA116" s="34"/>
      <c r="AB116" s="74"/>
      <c r="AC116" s="34"/>
      <c r="AD116" s="34"/>
      <c r="AE116" s="34"/>
      <c r="AF116" s="34"/>
      <c r="AG116" s="34"/>
    </row>
    <row r="117" spans="1:33" s="48" customFormat="1" ht="33">
      <c r="A117" s="47"/>
      <c r="B117" s="47"/>
      <c r="C117" s="46"/>
      <c r="J117" s="78"/>
      <c r="K117" s="78"/>
      <c r="S117" s="34"/>
      <c r="T117" s="34"/>
      <c r="Y117" s="34"/>
      <c r="Z117" s="34"/>
      <c r="AA117" s="34"/>
      <c r="AB117" s="74"/>
      <c r="AC117" s="34"/>
      <c r="AD117" s="34"/>
      <c r="AE117" s="34"/>
      <c r="AF117" s="34"/>
      <c r="AG117" s="34"/>
    </row>
    <row r="118" spans="1:33" s="48" customFormat="1" ht="33">
      <c r="A118" s="47"/>
      <c r="B118" s="47"/>
      <c r="C118" s="46"/>
      <c r="J118" s="78"/>
      <c r="K118" s="78"/>
      <c r="S118" s="34"/>
      <c r="T118" s="34"/>
      <c r="Y118" s="34"/>
      <c r="Z118" s="34"/>
      <c r="AA118" s="34"/>
      <c r="AB118" s="74"/>
      <c r="AC118" s="34"/>
      <c r="AD118" s="34"/>
      <c r="AE118" s="34"/>
      <c r="AF118" s="34"/>
      <c r="AG118" s="34"/>
    </row>
    <row r="119" spans="1:33" s="48" customFormat="1" ht="33">
      <c r="A119" s="47"/>
      <c r="B119" s="47"/>
      <c r="C119" s="46"/>
      <c r="J119" s="78"/>
      <c r="K119" s="78"/>
      <c r="S119" s="34"/>
      <c r="T119" s="34"/>
      <c r="Y119" s="34"/>
      <c r="Z119" s="34"/>
      <c r="AA119" s="34"/>
      <c r="AB119" s="74"/>
      <c r="AC119" s="34"/>
      <c r="AD119" s="34"/>
      <c r="AE119" s="34"/>
      <c r="AF119" s="34"/>
      <c r="AG119" s="34"/>
    </row>
    <row r="120" spans="1:33" s="48" customFormat="1" ht="33">
      <c r="A120" s="47"/>
      <c r="B120" s="47"/>
      <c r="C120" s="46"/>
      <c r="J120" s="78"/>
      <c r="K120" s="78"/>
      <c r="S120" s="34"/>
      <c r="T120" s="34"/>
      <c r="Y120" s="34"/>
      <c r="Z120" s="34"/>
      <c r="AA120" s="34"/>
      <c r="AB120" s="74"/>
      <c r="AC120" s="34"/>
      <c r="AD120" s="34"/>
      <c r="AE120" s="34"/>
      <c r="AF120" s="34"/>
      <c r="AG120" s="34"/>
    </row>
    <row r="121" spans="1:33" s="48" customFormat="1" ht="33">
      <c r="A121" s="47"/>
      <c r="B121" s="47"/>
      <c r="C121" s="46"/>
      <c r="J121" s="78"/>
      <c r="K121" s="78"/>
      <c r="S121" s="34"/>
      <c r="T121" s="34"/>
      <c r="Y121" s="34"/>
      <c r="Z121" s="34"/>
      <c r="AA121" s="34"/>
      <c r="AB121" s="74"/>
      <c r="AC121" s="34"/>
      <c r="AD121" s="34"/>
      <c r="AE121" s="34"/>
      <c r="AF121" s="34"/>
      <c r="AG121" s="34"/>
    </row>
    <row r="122" spans="1:33" s="48" customFormat="1" ht="33">
      <c r="A122" s="47"/>
      <c r="B122" s="47"/>
      <c r="C122" s="46"/>
      <c r="J122" s="78"/>
      <c r="K122" s="78"/>
      <c r="S122" s="34"/>
      <c r="T122" s="34"/>
      <c r="Y122" s="34"/>
      <c r="Z122" s="34"/>
      <c r="AA122" s="34"/>
      <c r="AB122" s="74"/>
      <c r="AC122" s="34"/>
      <c r="AD122" s="34"/>
      <c r="AE122" s="34"/>
      <c r="AF122" s="34"/>
      <c r="AG122" s="34"/>
    </row>
    <row r="123" spans="1:33" s="48" customFormat="1" ht="33">
      <c r="A123" s="47"/>
      <c r="B123" s="47"/>
      <c r="C123" s="46"/>
      <c r="J123" s="78"/>
      <c r="K123" s="78"/>
      <c r="S123" s="34"/>
      <c r="T123" s="34"/>
      <c r="Y123" s="34"/>
      <c r="Z123" s="34"/>
      <c r="AA123" s="34"/>
      <c r="AB123" s="74"/>
      <c r="AC123" s="34"/>
      <c r="AD123" s="34"/>
      <c r="AE123" s="34"/>
      <c r="AF123" s="34"/>
      <c r="AG123" s="34"/>
    </row>
    <row r="124" spans="1:33" s="48" customFormat="1" ht="33">
      <c r="A124" s="47"/>
      <c r="B124" s="47"/>
      <c r="C124" s="46"/>
      <c r="J124" s="78"/>
      <c r="K124" s="78"/>
      <c r="S124" s="34"/>
      <c r="T124" s="34"/>
      <c r="Y124" s="34"/>
      <c r="Z124" s="34"/>
      <c r="AA124" s="34"/>
      <c r="AB124" s="74"/>
      <c r="AC124" s="34"/>
      <c r="AD124" s="34"/>
      <c r="AE124" s="34"/>
      <c r="AF124" s="34"/>
      <c r="AG124" s="34"/>
    </row>
  </sheetData>
  <sheetProtection/>
  <mergeCells count="135">
    <mergeCell ref="Z9:Z10"/>
    <mergeCell ref="AA9:AA10"/>
    <mergeCell ref="AB9:AB10"/>
    <mergeCell ref="AC9:AC10"/>
    <mergeCell ref="B8:C8"/>
    <mergeCell ref="A8:A10"/>
    <mergeCell ref="S8:S10"/>
    <mergeCell ref="T9:X10"/>
    <mergeCell ref="T8:X8"/>
    <mergeCell ref="Y9:Y10"/>
    <mergeCell ref="AD31:AE31"/>
    <mergeCell ref="A32:C32"/>
    <mergeCell ref="D32:E32"/>
    <mergeCell ref="F32:G32"/>
    <mergeCell ref="H32:I32"/>
    <mergeCell ref="J32:K32"/>
    <mergeCell ref="L32:M32"/>
    <mergeCell ref="N32:O32"/>
    <mergeCell ref="P32:Q32"/>
    <mergeCell ref="S32:X32"/>
    <mergeCell ref="S30:X30"/>
    <mergeCell ref="A31:C31"/>
    <mergeCell ref="D31:E31"/>
    <mergeCell ref="F31:G31"/>
    <mergeCell ref="H31:I31"/>
    <mergeCell ref="J31:K31"/>
    <mergeCell ref="L31:M31"/>
    <mergeCell ref="N31:O31"/>
    <mergeCell ref="P31:Q31"/>
    <mergeCell ref="S31:X31"/>
    <mergeCell ref="P29:Q29"/>
    <mergeCell ref="S29:X29"/>
    <mergeCell ref="A30:C30"/>
    <mergeCell ref="D30:E30"/>
    <mergeCell ref="F30:G30"/>
    <mergeCell ref="H30:I30"/>
    <mergeCell ref="J30:K30"/>
    <mergeCell ref="L30:M30"/>
    <mergeCell ref="N30:O30"/>
    <mergeCell ref="P30:Q30"/>
    <mergeCell ref="N28:O28"/>
    <mergeCell ref="P28:Q28"/>
    <mergeCell ref="S28:X28"/>
    <mergeCell ref="A29:C29"/>
    <mergeCell ref="D29:E29"/>
    <mergeCell ref="F29:G29"/>
    <mergeCell ref="H29:I29"/>
    <mergeCell ref="J29:K29"/>
    <mergeCell ref="L29:M29"/>
    <mergeCell ref="N29:O29"/>
    <mergeCell ref="A27:C27"/>
    <mergeCell ref="N27:O27"/>
    <mergeCell ref="P27:Q27"/>
    <mergeCell ref="S27:X27"/>
    <mergeCell ref="A28:C28"/>
    <mergeCell ref="D28:E28"/>
    <mergeCell ref="F28:G28"/>
    <mergeCell ref="H28:I28"/>
    <mergeCell ref="J28:K28"/>
    <mergeCell ref="L28:M28"/>
    <mergeCell ref="AE25:AE26"/>
    <mergeCell ref="A26:C26"/>
    <mergeCell ref="D26:E26"/>
    <mergeCell ref="F26:G26"/>
    <mergeCell ref="H26:I26"/>
    <mergeCell ref="J26:K26"/>
    <mergeCell ref="L26:M26"/>
    <mergeCell ref="N26:O26"/>
    <mergeCell ref="P26:Q26"/>
    <mergeCell ref="Y25:Y26"/>
    <mergeCell ref="Z25:Z26"/>
    <mergeCell ref="AA25:AA26"/>
    <mergeCell ref="AB25:AB26"/>
    <mergeCell ref="AC25:AC26"/>
    <mergeCell ref="AD25:AD26"/>
    <mergeCell ref="S21:X21"/>
    <mergeCell ref="S22:X22"/>
    <mergeCell ref="S23:X23"/>
    <mergeCell ref="S24:X24"/>
    <mergeCell ref="A25:C25"/>
    <mergeCell ref="S25:X26"/>
    <mergeCell ref="B17:C17"/>
    <mergeCell ref="T17:X17"/>
    <mergeCell ref="B18:C18"/>
    <mergeCell ref="T18:X18"/>
    <mergeCell ref="N19:N20"/>
    <mergeCell ref="O19:O20"/>
    <mergeCell ref="P19:P20"/>
    <mergeCell ref="Q19:Q20"/>
    <mergeCell ref="S19:X19"/>
    <mergeCell ref="S20:X20"/>
    <mergeCell ref="B14:C14"/>
    <mergeCell ref="T14:X14"/>
    <mergeCell ref="B15:C15"/>
    <mergeCell ref="T15:X15"/>
    <mergeCell ref="B16:C16"/>
    <mergeCell ref="T16:X16"/>
    <mergeCell ref="B11:C11"/>
    <mergeCell ref="T11:X11"/>
    <mergeCell ref="B12:C12"/>
    <mergeCell ref="T12:X12"/>
    <mergeCell ref="B13:C13"/>
    <mergeCell ref="T13:X13"/>
    <mergeCell ref="B9:C10"/>
    <mergeCell ref="L9:L10"/>
    <mergeCell ref="M9:M10"/>
    <mergeCell ref="N9:N10"/>
    <mergeCell ref="O9:O10"/>
    <mergeCell ref="P9:P10"/>
    <mergeCell ref="Q9:Q10"/>
    <mergeCell ref="P7:Q7"/>
    <mergeCell ref="D9:D10"/>
    <mergeCell ref="E9:E10"/>
    <mergeCell ref="F9:F10"/>
    <mergeCell ref="G9:G10"/>
    <mergeCell ref="H9:H10"/>
    <mergeCell ref="I9:I10"/>
    <mergeCell ref="J9:J10"/>
    <mergeCell ref="K9:K10"/>
    <mergeCell ref="D7:E7"/>
    <mergeCell ref="F7:G7"/>
    <mergeCell ref="H7:I7"/>
    <mergeCell ref="J7:K7"/>
    <mergeCell ref="L7:M7"/>
    <mergeCell ref="N7:O7"/>
    <mergeCell ref="A1:AC2"/>
    <mergeCell ref="A3:AE3"/>
    <mergeCell ref="A4:AE4"/>
    <mergeCell ref="A5:AE5"/>
    <mergeCell ref="D6:E6"/>
    <mergeCell ref="F6:K6"/>
    <mergeCell ref="L6:M6"/>
    <mergeCell ref="Y6:Y7"/>
    <mergeCell ref="Z6:AB7"/>
    <mergeCell ref="AC6:AC7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10" r:id="rId1"/>
  <colBreaks count="1" manualBreakCount="1">
    <brk id="29" max="3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78"/>
  <sheetViews>
    <sheetView view="pageBreakPreview" zoomScale="40" zoomScaleSheetLayoutView="40" zoomScalePageLayoutView="0" workbookViewId="0" topLeftCell="A1">
      <pane xSplit="3" ySplit="9" topLeftCell="D10" activePane="bottomRight" state="frozen"/>
      <selection pane="topLeft" activeCell="C74" sqref="C74"/>
      <selection pane="topRight" activeCell="C74" sqref="C74"/>
      <selection pane="bottomLeft" activeCell="C74" sqref="C74"/>
      <selection pane="bottomRight" activeCell="C12" sqref="C12"/>
    </sheetView>
  </sheetViews>
  <sheetFormatPr defaultColWidth="9.00390625" defaultRowHeight="12.75"/>
  <cols>
    <col min="1" max="1" width="23.125" style="135" customWidth="1"/>
    <col min="2" max="2" width="21.00390625" style="31" customWidth="1"/>
    <col min="3" max="3" width="166.125" style="19" customWidth="1"/>
    <col min="4" max="4" width="47.125" style="19" bestFit="1" customWidth="1"/>
    <col min="5" max="5" width="55.75390625" style="19" bestFit="1" customWidth="1"/>
    <col min="6" max="6" width="50.25390625" style="33" customWidth="1"/>
    <col min="7" max="16384" width="9.125" style="19" customWidth="1"/>
  </cols>
  <sheetData>
    <row r="1" spans="1:7" ht="33">
      <c r="A1" s="588" t="s">
        <v>446</v>
      </c>
      <c r="B1" s="589"/>
      <c r="C1" s="589"/>
      <c r="D1" s="589"/>
      <c r="E1" s="589"/>
      <c r="F1" s="590"/>
      <c r="G1" s="158"/>
    </row>
    <row r="2" spans="1:7" ht="41.25">
      <c r="A2" s="591" t="s">
        <v>323</v>
      </c>
      <c r="B2" s="592"/>
      <c r="C2" s="592"/>
      <c r="D2" s="592"/>
      <c r="E2" s="592"/>
      <c r="F2" s="593"/>
      <c r="G2" s="158"/>
    </row>
    <row r="3" spans="1:7" ht="99.75" customHeight="1">
      <c r="A3" s="594" t="s">
        <v>324</v>
      </c>
      <c r="B3" s="595"/>
      <c r="C3" s="595"/>
      <c r="D3" s="595"/>
      <c r="E3" s="595"/>
      <c r="F3" s="596"/>
      <c r="G3" s="158"/>
    </row>
    <row r="4" spans="1:7" ht="43.5" customHeight="1">
      <c r="A4" s="597" t="s">
        <v>130</v>
      </c>
      <c r="B4" s="598"/>
      <c r="C4" s="598"/>
      <c r="D4" s="598"/>
      <c r="E4" s="598"/>
      <c r="F4" s="599"/>
      <c r="G4" s="158"/>
    </row>
    <row r="5" spans="1:6" ht="37.5">
      <c r="A5" s="600" t="s">
        <v>410</v>
      </c>
      <c r="B5" s="601" t="s">
        <v>362</v>
      </c>
      <c r="C5" s="601"/>
      <c r="D5" s="420" t="s">
        <v>408</v>
      </c>
      <c r="E5" s="420" t="s">
        <v>363</v>
      </c>
      <c r="F5" s="420" t="s">
        <v>365</v>
      </c>
    </row>
    <row r="6" spans="1:6" s="20" customFormat="1" ht="48.75" customHeight="1">
      <c r="A6" s="600"/>
      <c r="B6" s="601" t="s">
        <v>413</v>
      </c>
      <c r="C6" s="601"/>
      <c r="D6" s="253" t="s">
        <v>131</v>
      </c>
      <c r="E6" s="253" t="s">
        <v>132</v>
      </c>
      <c r="F6" s="253" t="s">
        <v>133</v>
      </c>
    </row>
    <row r="7" spans="1:6" ht="20.25" customHeight="1">
      <c r="A7" s="600"/>
      <c r="B7" s="601"/>
      <c r="C7" s="601"/>
      <c r="D7" s="602" t="s">
        <v>134</v>
      </c>
      <c r="E7" s="602"/>
      <c r="F7" s="602"/>
    </row>
    <row r="8" spans="1:6" ht="20.25">
      <c r="A8" s="600"/>
      <c r="B8" s="601"/>
      <c r="C8" s="601"/>
      <c r="D8" s="602"/>
      <c r="E8" s="602"/>
      <c r="F8" s="602"/>
    </row>
    <row r="9" spans="1:6" s="24" customFormat="1" ht="21" thickBot="1">
      <c r="A9" s="600"/>
      <c r="B9" s="601"/>
      <c r="C9" s="601"/>
      <c r="D9" s="602"/>
      <c r="E9" s="602"/>
      <c r="F9" s="602"/>
    </row>
    <row r="10" spans="1:6" s="136" customFormat="1" ht="48" customHeight="1" thickBot="1">
      <c r="A10" s="253">
        <v>1</v>
      </c>
      <c r="B10" s="254" t="s">
        <v>69</v>
      </c>
      <c r="C10" s="255" t="s">
        <v>135</v>
      </c>
      <c r="D10" s="256">
        <f>D11+D18</f>
        <v>19476</v>
      </c>
      <c r="E10" s="256">
        <f>E11+E18</f>
        <v>0</v>
      </c>
      <c r="F10" s="256">
        <f>E10+D10</f>
        <v>19476</v>
      </c>
    </row>
    <row r="11" spans="1:6" s="137" customFormat="1" ht="48" customHeight="1">
      <c r="A11" s="253">
        <v>2</v>
      </c>
      <c r="B11" s="257"/>
      <c r="C11" s="258" t="s">
        <v>188</v>
      </c>
      <c r="D11" s="259">
        <f>SUM(D12:D17)</f>
        <v>19476</v>
      </c>
      <c r="E11" s="259">
        <f>SUM(E12:E17)</f>
        <v>0</v>
      </c>
      <c r="F11" s="259">
        <f>SUM(F12:F17)</f>
        <v>19476</v>
      </c>
    </row>
    <row r="12" spans="1:6" ht="48" customHeight="1">
      <c r="A12" s="260">
        <v>3</v>
      </c>
      <c r="B12" s="261" t="s">
        <v>164</v>
      </c>
      <c r="C12" s="262" t="s">
        <v>179</v>
      </c>
      <c r="D12" s="263"/>
      <c r="E12" s="263"/>
      <c r="F12" s="264">
        <f aca="true" t="shared" si="0" ref="F12:F71">E12+D12</f>
        <v>0</v>
      </c>
    </row>
    <row r="13" spans="1:6" ht="48" customHeight="1">
      <c r="A13" s="260">
        <v>4</v>
      </c>
      <c r="B13" s="261" t="s">
        <v>165</v>
      </c>
      <c r="C13" s="262" t="s">
        <v>180</v>
      </c>
      <c r="D13" s="263"/>
      <c r="E13" s="263"/>
      <c r="F13" s="264">
        <f t="shared" si="0"/>
        <v>0</v>
      </c>
    </row>
    <row r="14" spans="1:6" ht="48" customHeight="1">
      <c r="A14" s="260">
        <v>5</v>
      </c>
      <c r="B14" s="261" t="s">
        <v>166</v>
      </c>
      <c r="C14" s="265" t="s">
        <v>181</v>
      </c>
      <c r="D14" s="263">
        <v>17495</v>
      </c>
      <c r="E14" s="263"/>
      <c r="F14" s="264">
        <f t="shared" si="0"/>
        <v>17495</v>
      </c>
    </row>
    <row r="15" spans="1:6" ht="48" customHeight="1">
      <c r="A15" s="260">
        <v>6</v>
      </c>
      <c r="B15" s="261" t="s">
        <v>167</v>
      </c>
      <c r="C15" s="265" t="s">
        <v>182</v>
      </c>
      <c r="D15" s="263"/>
      <c r="E15" s="263"/>
      <c r="F15" s="264">
        <f t="shared" si="0"/>
        <v>0</v>
      </c>
    </row>
    <row r="16" spans="1:6" ht="48" customHeight="1">
      <c r="A16" s="260">
        <v>7</v>
      </c>
      <c r="B16" s="261" t="s">
        <v>168</v>
      </c>
      <c r="C16" s="265" t="s">
        <v>183</v>
      </c>
      <c r="D16" s="263"/>
      <c r="E16" s="263"/>
      <c r="F16" s="264">
        <f t="shared" si="0"/>
        <v>0</v>
      </c>
    </row>
    <row r="17" spans="1:6" ht="48" customHeight="1">
      <c r="A17" s="260">
        <v>8</v>
      </c>
      <c r="B17" s="261" t="s">
        <v>169</v>
      </c>
      <c r="C17" s="265" t="s">
        <v>184</v>
      </c>
      <c r="D17" s="263">
        <v>1981</v>
      </c>
      <c r="E17" s="263"/>
      <c r="F17" s="264">
        <f t="shared" si="0"/>
        <v>1981</v>
      </c>
    </row>
    <row r="18" spans="1:6" s="138" customFormat="1" ht="48" customHeight="1">
      <c r="A18" s="253">
        <v>9</v>
      </c>
      <c r="B18" s="257"/>
      <c r="C18" s="258" t="s">
        <v>189</v>
      </c>
      <c r="D18" s="259">
        <f>D19+D23+D28+D29</f>
        <v>0</v>
      </c>
      <c r="E18" s="259">
        <f>E19+E23+E28+E29</f>
        <v>0</v>
      </c>
      <c r="F18" s="256">
        <f t="shared" si="0"/>
        <v>0</v>
      </c>
    </row>
    <row r="19" spans="1:6" s="23" customFormat="1" ht="48" customHeight="1">
      <c r="A19" s="266">
        <v>10</v>
      </c>
      <c r="B19" s="267"/>
      <c r="C19" s="268" t="s">
        <v>190</v>
      </c>
      <c r="D19" s="269">
        <f>D20+D21+D22</f>
        <v>0</v>
      </c>
      <c r="E19" s="269">
        <f>E20+E21+E22</f>
        <v>0</v>
      </c>
      <c r="F19" s="270">
        <f t="shared" si="0"/>
        <v>0</v>
      </c>
    </row>
    <row r="20" spans="1:6" ht="48" customHeight="1">
      <c r="A20" s="260">
        <v>11</v>
      </c>
      <c r="B20" s="261" t="s">
        <v>170</v>
      </c>
      <c r="C20" s="265" t="s">
        <v>136</v>
      </c>
      <c r="D20" s="263"/>
      <c r="E20" s="263"/>
      <c r="F20" s="264">
        <f t="shared" si="0"/>
        <v>0</v>
      </c>
    </row>
    <row r="21" spans="1:6" ht="48" customHeight="1">
      <c r="A21" s="260">
        <v>12</v>
      </c>
      <c r="B21" s="261" t="s">
        <v>171</v>
      </c>
      <c r="C21" s="265" t="s">
        <v>137</v>
      </c>
      <c r="D21" s="263"/>
      <c r="E21" s="263"/>
      <c r="F21" s="264">
        <f t="shared" si="0"/>
        <v>0</v>
      </c>
    </row>
    <row r="22" spans="1:6" ht="48" customHeight="1">
      <c r="A22" s="260">
        <v>13</v>
      </c>
      <c r="B22" s="261" t="s">
        <v>172</v>
      </c>
      <c r="C22" s="265" t="s">
        <v>138</v>
      </c>
      <c r="D22" s="263"/>
      <c r="E22" s="263"/>
      <c r="F22" s="264">
        <f t="shared" si="0"/>
        <v>0</v>
      </c>
    </row>
    <row r="23" spans="1:6" s="23" customFormat="1" ht="48" customHeight="1">
      <c r="A23" s="260">
        <v>14</v>
      </c>
      <c r="B23" s="267"/>
      <c r="C23" s="268" t="s">
        <v>191</v>
      </c>
      <c r="D23" s="269">
        <f>D24+D25+D26+D27</f>
        <v>0</v>
      </c>
      <c r="E23" s="269">
        <f>E24+E25+E26+E27</f>
        <v>0</v>
      </c>
      <c r="F23" s="270">
        <f t="shared" si="0"/>
        <v>0</v>
      </c>
    </row>
    <row r="24" spans="1:6" ht="48" customHeight="1">
      <c r="A24" s="260">
        <v>15</v>
      </c>
      <c r="B24" s="261" t="s">
        <v>173</v>
      </c>
      <c r="C24" s="265" t="s">
        <v>205</v>
      </c>
      <c r="D24" s="263"/>
      <c r="E24" s="263"/>
      <c r="F24" s="264">
        <f t="shared" si="0"/>
        <v>0</v>
      </c>
    </row>
    <row r="25" spans="1:6" ht="48" customHeight="1">
      <c r="A25" s="260">
        <v>16</v>
      </c>
      <c r="B25" s="261" t="s">
        <v>174</v>
      </c>
      <c r="C25" s="265" t="s">
        <v>139</v>
      </c>
      <c r="D25" s="263"/>
      <c r="E25" s="263"/>
      <c r="F25" s="264">
        <f t="shared" si="0"/>
        <v>0</v>
      </c>
    </row>
    <row r="26" spans="1:6" ht="48" customHeight="1">
      <c r="A26" s="260">
        <v>17</v>
      </c>
      <c r="B26" s="261" t="s">
        <v>175</v>
      </c>
      <c r="C26" s="265" t="s">
        <v>140</v>
      </c>
      <c r="D26" s="263"/>
      <c r="E26" s="263"/>
      <c r="F26" s="264">
        <f t="shared" si="0"/>
        <v>0</v>
      </c>
    </row>
    <row r="27" spans="1:6" ht="48" customHeight="1">
      <c r="A27" s="260">
        <v>18</v>
      </c>
      <c r="B27" s="261" t="s">
        <v>176</v>
      </c>
      <c r="C27" s="265" t="s">
        <v>141</v>
      </c>
      <c r="D27" s="263"/>
      <c r="E27" s="263"/>
      <c r="F27" s="264">
        <f t="shared" si="0"/>
        <v>0</v>
      </c>
    </row>
    <row r="28" spans="1:6" s="23" customFormat="1" ht="48" customHeight="1">
      <c r="A28" s="260">
        <v>19</v>
      </c>
      <c r="B28" s="261" t="s">
        <v>177</v>
      </c>
      <c r="C28" s="268" t="s">
        <v>192</v>
      </c>
      <c r="D28" s="269"/>
      <c r="E28" s="269"/>
      <c r="F28" s="270">
        <f t="shared" si="0"/>
        <v>0</v>
      </c>
    </row>
    <row r="29" spans="1:6" s="25" customFormat="1" ht="48" customHeight="1" thickBot="1">
      <c r="A29" s="260">
        <v>20</v>
      </c>
      <c r="B29" s="261" t="s">
        <v>178</v>
      </c>
      <c r="C29" s="268" t="s">
        <v>193</v>
      </c>
      <c r="D29" s="269"/>
      <c r="E29" s="269"/>
      <c r="F29" s="270">
        <f t="shared" si="0"/>
        <v>0</v>
      </c>
    </row>
    <row r="30" spans="1:6" s="136" customFormat="1" ht="48" customHeight="1" thickBot="1">
      <c r="A30" s="253">
        <v>21</v>
      </c>
      <c r="B30" s="254" t="s">
        <v>96</v>
      </c>
      <c r="C30" s="255" t="s">
        <v>187</v>
      </c>
      <c r="D30" s="256">
        <f>D31</f>
        <v>0</v>
      </c>
      <c r="E30" s="256">
        <f>E31</f>
        <v>0</v>
      </c>
      <c r="F30" s="256">
        <f t="shared" si="0"/>
        <v>0</v>
      </c>
    </row>
    <row r="31" spans="1:6" s="26" customFormat="1" ht="48" customHeight="1">
      <c r="A31" s="260">
        <v>22</v>
      </c>
      <c r="B31" s="271"/>
      <c r="C31" s="272" t="s">
        <v>150</v>
      </c>
      <c r="D31" s="273">
        <f>D32+D33+D34+D42+D43+D44</f>
        <v>0</v>
      </c>
      <c r="E31" s="273">
        <f>E32+E33+E34+E42+E43+E44</f>
        <v>0</v>
      </c>
      <c r="F31" s="264">
        <f t="shared" si="0"/>
        <v>0</v>
      </c>
    </row>
    <row r="32" spans="1:6" s="23" customFormat="1" ht="48" customHeight="1">
      <c r="A32" s="266">
        <v>23</v>
      </c>
      <c r="B32" s="261" t="s">
        <v>164</v>
      </c>
      <c r="C32" s="268" t="s">
        <v>194</v>
      </c>
      <c r="D32" s="273">
        <v>0</v>
      </c>
      <c r="E32" s="273"/>
      <c r="F32" s="264">
        <f t="shared" si="0"/>
        <v>0</v>
      </c>
    </row>
    <row r="33" spans="1:6" s="23" customFormat="1" ht="48" customHeight="1">
      <c r="A33" s="266">
        <v>24</v>
      </c>
      <c r="B33" s="261" t="s">
        <v>165</v>
      </c>
      <c r="C33" s="268" t="s">
        <v>195</v>
      </c>
      <c r="D33" s="273"/>
      <c r="E33" s="273"/>
      <c r="F33" s="264">
        <f t="shared" si="0"/>
        <v>0</v>
      </c>
    </row>
    <row r="34" spans="1:6" s="23" customFormat="1" ht="48" customHeight="1">
      <c r="A34" s="266">
        <v>25</v>
      </c>
      <c r="B34" s="261"/>
      <c r="C34" s="274" t="s">
        <v>196</v>
      </c>
      <c r="D34" s="273">
        <f>SUM(D35:D41)</f>
        <v>0</v>
      </c>
      <c r="E34" s="273">
        <v>0</v>
      </c>
      <c r="F34" s="264">
        <f t="shared" si="0"/>
        <v>0</v>
      </c>
    </row>
    <row r="35" spans="1:6" ht="48" customHeight="1">
      <c r="A35" s="260">
        <v>26</v>
      </c>
      <c r="B35" s="261" t="s">
        <v>166</v>
      </c>
      <c r="C35" s="262" t="s">
        <v>206</v>
      </c>
      <c r="D35" s="263"/>
      <c r="E35" s="263"/>
      <c r="F35" s="264">
        <f t="shared" si="0"/>
        <v>0</v>
      </c>
    </row>
    <row r="36" spans="1:6" ht="48" customHeight="1">
      <c r="A36" s="260">
        <v>27</v>
      </c>
      <c r="B36" s="261" t="s">
        <v>167</v>
      </c>
      <c r="C36" s="262" t="s">
        <v>322</v>
      </c>
      <c r="D36" s="263"/>
      <c r="E36" s="263"/>
      <c r="F36" s="264">
        <f t="shared" si="0"/>
        <v>0</v>
      </c>
    </row>
    <row r="37" spans="1:6" ht="48" customHeight="1">
      <c r="A37" s="260">
        <v>28</v>
      </c>
      <c r="B37" s="261" t="s">
        <v>168</v>
      </c>
      <c r="C37" s="262" t="s">
        <v>207</v>
      </c>
      <c r="D37" s="263"/>
      <c r="E37" s="263"/>
      <c r="F37" s="264">
        <f t="shared" si="0"/>
        <v>0</v>
      </c>
    </row>
    <row r="38" spans="1:6" ht="48" customHeight="1">
      <c r="A38" s="260">
        <v>29</v>
      </c>
      <c r="B38" s="261" t="s">
        <v>169</v>
      </c>
      <c r="C38" s="262" t="s">
        <v>208</v>
      </c>
      <c r="D38" s="263"/>
      <c r="E38" s="263"/>
      <c r="F38" s="264">
        <f t="shared" si="0"/>
        <v>0</v>
      </c>
    </row>
    <row r="39" spans="1:6" ht="48" customHeight="1">
      <c r="A39" s="260">
        <v>30</v>
      </c>
      <c r="B39" s="261" t="s">
        <v>170</v>
      </c>
      <c r="C39" s="262" t="s">
        <v>209</v>
      </c>
      <c r="D39" s="263"/>
      <c r="E39" s="263"/>
      <c r="F39" s="264">
        <f t="shared" si="0"/>
        <v>0</v>
      </c>
    </row>
    <row r="40" spans="1:6" ht="48" customHeight="1">
      <c r="A40" s="260">
        <v>31</v>
      </c>
      <c r="B40" s="261" t="s">
        <v>171</v>
      </c>
      <c r="C40" s="262" t="s">
        <v>210</v>
      </c>
      <c r="D40" s="263"/>
      <c r="E40" s="263"/>
      <c r="F40" s="264">
        <f t="shared" si="0"/>
        <v>0</v>
      </c>
    </row>
    <row r="41" spans="1:6" ht="48" customHeight="1">
      <c r="A41" s="260">
        <v>32</v>
      </c>
      <c r="B41" s="261" t="s">
        <v>172</v>
      </c>
      <c r="C41" s="262" t="s">
        <v>211</v>
      </c>
      <c r="D41" s="263"/>
      <c r="E41" s="263"/>
      <c r="F41" s="264">
        <f t="shared" si="0"/>
        <v>0</v>
      </c>
    </row>
    <row r="42" spans="1:6" ht="48" customHeight="1">
      <c r="A42" s="260">
        <v>33</v>
      </c>
      <c r="B42" s="261" t="s">
        <v>173</v>
      </c>
      <c r="C42" s="272" t="s">
        <v>197</v>
      </c>
      <c r="D42" s="273">
        <v>0</v>
      </c>
      <c r="E42" s="273">
        <v>0</v>
      </c>
      <c r="F42" s="264">
        <f t="shared" si="0"/>
        <v>0</v>
      </c>
    </row>
    <row r="43" spans="1:6" ht="48" customHeight="1">
      <c r="A43" s="260">
        <v>34</v>
      </c>
      <c r="B43" s="261" t="s">
        <v>174</v>
      </c>
      <c r="C43" s="272" t="s">
        <v>198</v>
      </c>
      <c r="D43" s="273">
        <v>0</v>
      </c>
      <c r="E43" s="273">
        <v>0</v>
      </c>
      <c r="F43" s="264">
        <f t="shared" si="0"/>
        <v>0</v>
      </c>
    </row>
    <row r="44" spans="1:6" s="24" customFormat="1" ht="48" customHeight="1" thickBot="1">
      <c r="A44" s="260">
        <v>35</v>
      </c>
      <c r="B44" s="261" t="s">
        <v>175</v>
      </c>
      <c r="C44" s="272" t="s">
        <v>199</v>
      </c>
      <c r="D44" s="273">
        <v>0</v>
      </c>
      <c r="E44" s="273">
        <v>0</v>
      </c>
      <c r="F44" s="264">
        <f t="shared" si="0"/>
        <v>0</v>
      </c>
    </row>
    <row r="45" spans="1:6" s="136" customFormat="1" ht="48" customHeight="1" thickBot="1">
      <c r="A45" s="253">
        <v>36</v>
      </c>
      <c r="B45" s="254" t="s">
        <v>129</v>
      </c>
      <c r="C45" s="255" t="s">
        <v>186</v>
      </c>
      <c r="D45" s="256">
        <f>SUM(D46:D48)</f>
        <v>0</v>
      </c>
      <c r="E45" s="256">
        <f>SUM(E46:E48)</f>
        <v>0</v>
      </c>
      <c r="F45" s="256">
        <f t="shared" si="0"/>
        <v>0</v>
      </c>
    </row>
    <row r="46" spans="1:6" s="27" customFormat="1" ht="48" customHeight="1">
      <c r="A46" s="260">
        <v>37</v>
      </c>
      <c r="B46" s="261" t="s">
        <v>164</v>
      </c>
      <c r="C46" s="275" t="s">
        <v>200</v>
      </c>
      <c r="D46" s="263"/>
      <c r="E46" s="263"/>
      <c r="F46" s="264">
        <f t="shared" si="0"/>
        <v>0</v>
      </c>
    </row>
    <row r="47" spans="1:6" ht="48" customHeight="1">
      <c r="A47" s="260">
        <v>38</v>
      </c>
      <c r="B47" s="261" t="s">
        <v>165</v>
      </c>
      <c r="C47" s="275" t="s">
        <v>201</v>
      </c>
      <c r="D47" s="263"/>
      <c r="E47" s="263"/>
      <c r="F47" s="264">
        <f t="shared" si="0"/>
        <v>0</v>
      </c>
    </row>
    <row r="48" spans="1:6" s="24" customFormat="1" ht="48" customHeight="1" thickBot="1">
      <c r="A48" s="260">
        <v>39</v>
      </c>
      <c r="B48" s="261" t="s">
        <v>166</v>
      </c>
      <c r="C48" s="275" t="s">
        <v>202</v>
      </c>
      <c r="D48" s="263"/>
      <c r="E48" s="263"/>
      <c r="F48" s="264">
        <f t="shared" si="0"/>
        <v>0</v>
      </c>
    </row>
    <row r="49" spans="1:6" s="136" customFormat="1" ht="48" customHeight="1" thickBot="1">
      <c r="A49" s="253">
        <v>40</v>
      </c>
      <c r="B49" s="254" t="s">
        <v>116</v>
      </c>
      <c r="C49" s="255" t="s">
        <v>185</v>
      </c>
      <c r="D49" s="256">
        <f>SUM(D50:D55)</f>
        <v>550</v>
      </c>
      <c r="E49" s="256">
        <f>SUM(E50:E55)</f>
        <v>0</v>
      </c>
      <c r="F49" s="256">
        <f>SUM(F50:F55)</f>
        <v>550</v>
      </c>
    </row>
    <row r="50" spans="1:6" s="23" customFormat="1" ht="48" customHeight="1">
      <c r="A50" s="266">
        <v>41</v>
      </c>
      <c r="B50" s="261" t="s">
        <v>164</v>
      </c>
      <c r="C50" s="276" t="s">
        <v>151</v>
      </c>
      <c r="D50" s="269"/>
      <c r="E50" s="269"/>
      <c r="F50" s="270"/>
    </row>
    <row r="51" spans="1:6" ht="48" customHeight="1">
      <c r="A51" s="260">
        <v>42</v>
      </c>
      <c r="B51" s="261" t="s">
        <v>165</v>
      </c>
      <c r="C51" s="276" t="s">
        <v>152</v>
      </c>
      <c r="D51" s="263"/>
      <c r="E51" s="263"/>
      <c r="F51" s="264">
        <f t="shared" si="0"/>
        <v>0</v>
      </c>
    </row>
    <row r="52" spans="1:6" ht="48" customHeight="1">
      <c r="A52" s="260">
        <v>43</v>
      </c>
      <c r="B52" s="261" t="s">
        <v>166</v>
      </c>
      <c r="C52" s="277" t="s">
        <v>142</v>
      </c>
      <c r="D52" s="263"/>
      <c r="E52" s="273"/>
      <c r="F52" s="264"/>
    </row>
    <row r="53" spans="1:6" ht="48" customHeight="1">
      <c r="A53" s="260">
        <v>44</v>
      </c>
      <c r="B53" s="261" t="s">
        <v>167</v>
      </c>
      <c r="C53" s="276" t="s">
        <v>153</v>
      </c>
      <c r="D53" s="263"/>
      <c r="E53" s="273"/>
      <c r="F53" s="264">
        <f t="shared" si="0"/>
        <v>0</v>
      </c>
    </row>
    <row r="54" spans="1:6" ht="48" customHeight="1">
      <c r="A54" s="260">
        <v>45</v>
      </c>
      <c r="B54" s="261" t="s">
        <v>168</v>
      </c>
      <c r="C54" s="278" t="s">
        <v>154</v>
      </c>
      <c r="D54" s="263">
        <v>550</v>
      </c>
      <c r="E54" s="263"/>
      <c r="F54" s="264">
        <f t="shared" si="0"/>
        <v>550</v>
      </c>
    </row>
    <row r="55" spans="1:6" ht="48" customHeight="1" thickBot="1">
      <c r="A55" s="260">
        <v>46</v>
      </c>
      <c r="B55" s="261" t="s">
        <v>169</v>
      </c>
      <c r="C55" s="276" t="s">
        <v>155</v>
      </c>
      <c r="D55" s="263"/>
      <c r="E55" s="273">
        <v>0</v>
      </c>
      <c r="F55" s="264">
        <f t="shared" si="0"/>
        <v>0</v>
      </c>
    </row>
    <row r="56" spans="1:6" s="139" customFormat="1" ht="48" customHeight="1" thickBot="1">
      <c r="A56" s="253">
        <v>47</v>
      </c>
      <c r="B56" s="254" t="s">
        <v>119</v>
      </c>
      <c r="C56" s="255" t="s">
        <v>203</v>
      </c>
      <c r="D56" s="256">
        <f>SUM(D57:D58)</f>
        <v>0</v>
      </c>
      <c r="E56" s="256">
        <f>SUM(E57:E58)</f>
        <v>0</v>
      </c>
      <c r="F56" s="256">
        <f t="shared" si="0"/>
        <v>0</v>
      </c>
    </row>
    <row r="57" spans="1:6" s="28" customFormat="1" ht="48" customHeight="1">
      <c r="A57" s="279">
        <v>48</v>
      </c>
      <c r="B57" s="280" t="s">
        <v>164</v>
      </c>
      <c r="C57" s="281" t="s">
        <v>156</v>
      </c>
      <c r="D57" s="282">
        <v>0</v>
      </c>
      <c r="E57" s="282">
        <v>0</v>
      </c>
      <c r="F57" s="264">
        <f t="shared" si="0"/>
        <v>0</v>
      </c>
    </row>
    <row r="58" spans="1:6" s="24" customFormat="1" ht="48" customHeight="1" thickBot="1">
      <c r="A58" s="260">
        <v>49</v>
      </c>
      <c r="B58" s="280" t="s">
        <v>165</v>
      </c>
      <c r="C58" s="275" t="s">
        <v>157</v>
      </c>
      <c r="D58" s="263">
        <v>0</v>
      </c>
      <c r="E58" s="263"/>
      <c r="F58" s="264">
        <f t="shared" si="0"/>
        <v>0</v>
      </c>
    </row>
    <row r="59" spans="1:6" s="139" customFormat="1" ht="48" customHeight="1" thickBot="1">
      <c r="A59" s="253">
        <v>50</v>
      </c>
      <c r="B59" s="254" t="s">
        <v>118</v>
      </c>
      <c r="C59" s="255" t="s">
        <v>204</v>
      </c>
      <c r="D59" s="256">
        <f>SUM(D60:D62)</f>
        <v>0</v>
      </c>
      <c r="E59" s="256">
        <f>SUM(E60:E62)</f>
        <v>0</v>
      </c>
      <c r="F59" s="256">
        <f t="shared" si="0"/>
        <v>0</v>
      </c>
    </row>
    <row r="60" spans="1:6" s="27" customFormat="1" ht="48" customHeight="1">
      <c r="A60" s="260">
        <v>51</v>
      </c>
      <c r="B60" s="261" t="s">
        <v>164</v>
      </c>
      <c r="C60" s="283" t="s">
        <v>143</v>
      </c>
      <c r="D60" s="264"/>
      <c r="E60" s="264"/>
      <c r="F60" s="264">
        <f t="shared" si="0"/>
        <v>0</v>
      </c>
    </row>
    <row r="61" spans="1:6" ht="48" customHeight="1">
      <c r="A61" s="260">
        <v>52</v>
      </c>
      <c r="B61" s="261" t="s">
        <v>165</v>
      </c>
      <c r="C61" s="284" t="s">
        <v>144</v>
      </c>
      <c r="D61" s="263"/>
      <c r="E61" s="263"/>
      <c r="F61" s="264">
        <f t="shared" si="0"/>
        <v>0</v>
      </c>
    </row>
    <row r="62" spans="1:6" s="24" customFormat="1" ht="48" customHeight="1" thickBot="1">
      <c r="A62" s="260">
        <v>53</v>
      </c>
      <c r="B62" s="261" t="s">
        <v>166</v>
      </c>
      <c r="C62" s="284" t="s">
        <v>145</v>
      </c>
      <c r="D62" s="263"/>
      <c r="E62" s="263"/>
      <c r="F62" s="264">
        <f t="shared" si="0"/>
        <v>0</v>
      </c>
    </row>
    <row r="63" spans="1:6" s="136" customFormat="1" ht="48" customHeight="1" thickBot="1">
      <c r="A63" s="253">
        <v>54</v>
      </c>
      <c r="B63" s="257"/>
      <c r="C63" s="255" t="s">
        <v>146</v>
      </c>
      <c r="D63" s="256">
        <f>D59+D56+D49+D45+D30+D10</f>
        <v>20026</v>
      </c>
      <c r="E63" s="256">
        <f>E59+E56+E49+E45+E30+E10</f>
        <v>0</v>
      </c>
      <c r="F63" s="256">
        <f t="shared" si="0"/>
        <v>20026</v>
      </c>
    </row>
    <row r="64" spans="1:6" s="29" customFormat="1" ht="48" customHeight="1" thickBot="1">
      <c r="A64" s="279">
        <v>55</v>
      </c>
      <c r="B64" s="285"/>
      <c r="C64" s="286"/>
      <c r="D64" s="282">
        <v>0</v>
      </c>
      <c r="E64" s="282">
        <v>0</v>
      </c>
      <c r="F64" s="264">
        <f t="shared" si="0"/>
        <v>0</v>
      </c>
    </row>
    <row r="65" spans="1:6" s="139" customFormat="1" ht="48" customHeight="1" thickBot="1">
      <c r="A65" s="253">
        <v>56</v>
      </c>
      <c r="B65" s="254" t="s">
        <v>120</v>
      </c>
      <c r="C65" s="255" t="s">
        <v>162</v>
      </c>
      <c r="D65" s="256">
        <f>SUM(D66:D67)</f>
        <v>0</v>
      </c>
      <c r="E65" s="256">
        <f>SUM(E66:E67)</f>
        <v>0</v>
      </c>
      <c r="F65" s="256">
        <f t="shared" si="0"/>
        <v>0</v>
      </c>
    </row>
    <row r="66" spans="1:6" s="27" customFormat="1" ht="48" customHeight="1">
      <c r="A66" s="260">
        <v>57</v>
      </c>
      <c r="B66" s="261" t="s">
        <v>164</v>
      </c>
      <c r="C66" s="275" t="s">
        <v>158</v>
      </c>
      <c r="D66" s="263">
        <v>0</v>
      </c>
      <c r="E66" s="263">
        <v>0</v>
      </c>
      <c r="F66" s="264">
        <f t="shared" si="0"/>
        <v>0</v>
      </c>
    </row>
    <row r="67" spans="1:6" s="24" customFormat="1" ht="48" customHeight="1" thickBot="1">
      <c r="A67" s="260">
        <v>58</v>
      </c>
      <c r="B67" s="261" t="s">
        <v>165</v>
      </c>
      <c r="C67" s="275" t="s">
        <v>159</v>
      </c>
      <c r="D67" s="263">
        <v>0</v>
      </c>
      <c r="E67" s="263">
        <v>0</v>
      </c>
      <c r="F67" s="264">
        <f t="shared" si="0"/>
        <v>0</v>
      </c>
    </row>
    <row r="68" spans="1:6" s="139" customFormat="1" ht="48" customHeight="1" thickBot="1">
      <c r="A68" s="253">
        <v>59</v>
      </c>
      <c r="B68" s="254" t="s">
        <v>123</v>
      </c>
      <c r="C68" s="255" t="s">
        <v>163</v>
      </c>
      <c r="D68" s="256">
        <f>SUM(D69:D70)</f>
        <v>0</v>
      </c>
      <c r="E68" s="256">
        <f>SUM(E69:E70)</f>
        <v>0</v>
      </c>
      <c r="F68" s="256">
        <f t="shared" si="0"/>
        <v>0</v>
      </c>
    </row>
    <row r="69" spans="1:6" s="27" customFormat="1" ht="48" customHeight="1">
      <c r="A69" s="260">
        <v>60</v>
      </c>
      <c r="B69" s="261" t="s">
        <v>164</v>
      </c>
      <c r="C69" s="275" t="s">
        <v>160</v>
      </c>
      <c r="D69" s="263"/>
      <c r="E69" s="263">
        <v>0</v>
      </c>
      <c r="F69" s="264">
        <f t="shared" si="0"/>
        <v>0</v>
      </c>
    </row>
    <row r="70" spans="1:6" s="24" customFormat="1" ht="48" customHeight="1" thickBot="1">
      <c r="A70" s="260">
        <v>61</v>
      </c>
      <c r="B70" s="261" t="s">
        <v>165</v>
      </c>
      <c r="C70" s="275" t="s">
        <v>161</v>
      </c>
      <c r="D70" s="263">
        <v>0</v>
      </c>
      <c r="E70" s="263">
        <v>0</v>
      </c>
      <c r="F70" s="264">
        <f t="shared" si="0"/>
        <v>0</v>
      </c>
    </row>
    <row r="71" spans="1:6" s="139" customFormat="1" ht="48" customHeight="1" thickBot="1">
      <c r="A71" s="253">
        <v>62</v>
      </c>
      <c r="B71" s="254"/>
      <c r="C71" s="255" t="s">
        <v>147</v>
      </c>
      <c r="D71" s="256">
        <f>D63+D65+D68</f>
        <v>20026</v>
      </c>
      <c r="E71" s="256">
        <f>E63+E65+E68</f>
        <v>0</v>
      </c>
      <c r="F71" s="256">
        <f t="shared" si="0"/>
        <v>20026</v>
      </c>
    </row>
    <row r="72" spans="1:6" s="30" customFormat="1" ht="48" customHeight="1" thickBot="1">
      <c r="A72" s="260">
        <v>63</v>
      </c>
      <c r="B72" s="271"/>
      <c r="C72" s="272" t="s">
        <v>148</v>
      </c>
      <c r="D72" s="263"/>
      <c r="E72" s="263"/>
      <c r="F72" s="273">
        <f>E72+D72</f>
        <v>0</v>
      </c>
    </row>
    <row r="73" spans="1:6" s="136" customFormat="1" ht="48" customHeight="1" thickBot="1">
      <c r="A73" s="253">
        <v>64</v>
      </c>
      <c r="B73" s="254"/>
      <c r="C73" s="255" t="s">
        <v>149</v>
      </c>
      <c r="D73" s="256">
        <f>D72+D71</f>
        <v>20026</v>
      </c>
      <c r="E73" s="256">
        <f>E72+E71</f>
        <v>0</v>
      </c>
      <c r="F73" s="256">
        <f>F72+F71</f>
        <v>20026</v>
      </c>
    </row>
    <row r="74" spans="1:6" ht="20.25">
      <c r="A74" s="134"/>
      <c r="B74" s="93"/>
      <c r="C74" s="27"/>
      <c r="D74" s="27"/>
      <c r="E74" s="27"/>
      <c r="F74" s="26"/>
    </row>
    <row r="75" ht="20.25">
      <c r="D75" s="92"/>
    </row>
    <row r="76" ht="20.25">
      <c r="D76" s="91"/>
    </row>
    <row r="78" ht="20.25">
      <c r="B78" s="32"/>
    </row>
  </sheetData>
  <sheetProtection/>
  <mergeCells count="8">
    <mergeCell ref="A1:F1"/>
    <mergeCell ref="A2:F2"/>
    <mergeCell ref="A3:F3"/>
    <mergeCell ref="A4:F4"/>
    <mergeCell ref="A5:A9"/>
    <mergeCell ref="B5:C5"/>
    <mergeCell ref="B6:C9"/>
    <mergeCell ref="D7:F9"/>
  </mergeCells>
  <printOptions horizont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2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="60" zoomScalePageLayoutView="0" workbookViewId="0" topLeftCell="A1">
      <selection activeCell="A1" sqref="A1:D1"/>
    </sheetView>
  </sheetViews>
  <sheetFormatPr defaultColWidth="9.00390625" defaultRowHeight="12.75"/>
  <cols>
    <col min="1" max="1" width="17.75390625" style="110" customWidth="1"/>
    <col min="2" max="2" width="16.625" style="94" customWidth="1"/>
    <col min="3" max="3" width="72.75390625" style="94" customWidth="1"/>
    <col min="4" max="4" width="32.25390625" style="94" customWidth="1"/>
    <col min="5" max="5" width="1.12109375" style="94" customWidth="1"/>
    <col min="6" max="6" width="1.00390625" style="94" customWidth="1"/>
    <col min="7" max="7" width="0.74609375" style="94" customWidth="1"/>
    <col min="8" max="16384" width="9.125" style="94" customWidth="1"/>
  </cols>
  <sheetData>
    <row r="1" spans="1:4" ht="27.75">
      <c r="A1" s="566" t="s">
        <v>447</v>
      </c>
      <c r="B1" s="567"/>
      <c r="C1" s="567"/>
      <c r="D1" s="568"/>
    </row>
    <row r="2" spans="1:7" ht="55.5" customHeight="1">
      <c r="A2" s="604" t="s">
        <v>411</v>
      </c>
      <c r="B2" s="605"/>
      <c r="C2" s="605"/>
      <c r="D2" s="606"/>
      <c r="E2" s="103"/>
      <c r="F2" s="103"/>
      <c r="G2" s="103"/>
    </row>
    <row r="3" spans="1:4" ht="24" customHeight="1">
      <c r="A3" s="173"/>
      <c r="B3" s="174"/>
      <c r="C3" s="174"/>
      <c r="D3" s="175"/>
    </row>
    <row r="4" spans="1:4" ht="26.25">
      <c r="A4" s="603" t="s">
        <v>410</v>
      </c>
      <c r="B4" s="607" t="s">
        <v>407</v>
      </c>
      <c r="C4" s="607"/>
      <c r="D4" s="333" t="s">
        <v>364</v>
      </c>
    </row>
    <row r="5" spans="1:10" s="96" customFormat="1" ht="25.5">
      <c r="A5" s="502"/>
      <c r="B5" s="502" t="s">
        <v>0</v>
      </c>
      <c r="C5" s="502"/>
      <c r="D5" s="220" t="s">
        <v>1</v>
      </c>
      <c r="E5" s="104"/>
      <c r="F5" s="104"/>
      <c r="G5" s="104"/>
      <c r="H5" s="104"/>
      <c r="I5" s="104"/>
      <c r="J5" s="104"/>
    </row>
    <row r="6" spans="1:10" s="105" customFormat="1" ht="25.5">
      <c r="A6" s="292">
        <v>1</v>
      </c>
      <c r="B6" s="292" t="s">
        <v>69</v>
      </c>
      <c r="C6" s="212" t="s">
        <v>2</v>
      </c>
      <c r="D6" s="213">
        <f>SUM(D7+D14+D30)</f>
        <v>24768</v>
      </c>
      <c r="E6" s="106"/>
      <c r="F6" s="106"/>
      <c r="G6" s="106"/>
      <c r="H6" s="106"/>
      <c r="I6" s="106"/>
      <c r="J6" s="106"/>
    </row>
    <row r="7" spans="1:4" s="105" customFormat="1" ht="51">
      <c r="A7" s="292">
        <v>2</v>
      </c>
      <c r="B7" s="211" t="s">
        <v>70</v>
      </c>
      <c r="C7" s="212" t="s">
        <v>27</v>
      </c>
      <c r="D7" s="213">
        <f>SUM(D8:D13)</f>
        <v>20005</v>
      </c>
    </row>
    <row r="8" spans="1:4" ht="26.25">
      <c r="A8" s="221">
        <v>3</v>
      </c>
      <c r="B8" s="214" t="s">
        <v>71</v>
      </c>
      <c r="C8" s="215" t="s">
        <v>3</v>
      </c>
      <c r="D8" s="216">
        <v>17557</v>
      </c>
    </row>
    <row r="9" spans="1:4" ht="26.25">
      <c r="A9" s="221">
        <v>4</v>
      </c>
      <c r="B9" s="214" t="s">
        <v>72</v>
      </c>
      <c r="C9" s="215" t="s">
        <v>4</v>
      </c>
      <c r="D9" s="216"/>
    </row>
    <row r="10" spans="1:4" ht="26.25">
      <c r="A10" s="221">
        <v>5</v>
      </c>
      <c r="B10" s="214" t="s">
        <v>73</v>
      </c>
      <c r="C10" s="215" t="s">
        <v>5</v>
      </c>
      <c r="D10" s="216"/>
    </row>
    <row r="11" spans="1:4" ht="52.5">
      <c r="A11" s="221">
        <v>6</v>
      </c>
      <c r="B11" s="214" t="s">
        <v>74</v>
      </c>
      <c r="C11" s="215" t="s">
        <v>6</v>
      </c>
      <c r="D11" s="216">
        <v>2448</v>
      </c>
    </row>
    <row r="12" spans="1:4" ht="52.5">
      <c r="A12" s="221">
        <v>7</v>
      </c>
      <c r="B12" s="214" t="s">
        <v>75</v>
      </c>
      <c r="C12" s="215" t="s">
        <v>7</v>
      </c>
      <c r="D12" s="216">
        <v>0</v>
      </c>
    </row>
    <row r="13" spans="1:4" ht="26.25">
      <c r="A13" s="221">
        <v>8</v>
      </c>
      <c r="B13" s="214" t="s">
        <v>76</v>
      </c>
      <c r="C13" s="215" t="s">
        <v>28</v>
      </c>
      <c r="D13" s="216"/>
    </row>
    <row r="14" spans="1:9" s="105" customFormat="1" ht="25.5">
      <c r="A14" s="292">
        <v>9</v>
      </c>
      <c r="B14" s="211" t="s">
        <v>77</v>
      </c>
      <c r="C14" s="212" t="s">
        <v>8</v>
      </c>
      <c r="D14" s="213">
        <f>SUM(D15:D29)</f>
        <v>3683</v>
      </c>
      <c r="I14" s="108"/>
    </row>
    <row r="15" spans="1:8" ht="26.25">
      <c r="A15" s="221">
        <v>10</v>
      </c>
      <c r="B15" s="214" t="s">
        <v>78</v>
      </c>
      <c r="C15" s="215" t="s">
        <v>9</v>
      </c>
      <c r="D15" s="216">
        <v>0</v>
      </c>
      <c r="H15" s="71"/>
    </row>
    <row r="16" spans="1:4" ht="26.25">
      <c r="A16" s="221">
        <v>11</v>
      </c>
      <c r="B16" s="214" t="s">
        <v>79</v>
      </c>
      <c r="C16" s="215" t="s">
        <v>10</v>
      </c>
      <c r="D16" s="216">
        <v>94</v>
      </c>
    </row>
    <row r="17" spans="1:4" ht="26.25">
      <c r="A17" s="221">
        <v>12</v>
      </c>
      <c r="B17" s="214" t="s">
        <v>80</v>
      </c>
      <c r="C17" s="217" t="s">
        <v>11</v>
      </c>
      <c r="D17" s="216">
        <v>1350</v>
      </c>
    </row>
    <row r="18" spans="1:4" ht="26.25">
      <c r="A18" s="221">
        <v>13</v>
      </c>
      <c r="B18" s="214" t="s">
        <v>81</v>
      </c>
      <c r="C18" s="215" t="s">
        <v>12</v>
      </c>
      <c r="D18" s="216"/>
    </row>
    <row r="19" spans="1:8" ht="26.25">
      <c r="A19" s="221">
        <v>14</v>
      </c>
      <c r="B19" s="214" t="s">
        <v>82</v>
      </c>
      <c r="C19" s="215" t="s">
        <v>325</v>
      </c>
      <c r="D19" s="216">
        <v>0</v>
      </c>
      <c r="H19" s="71"/>
    </row>
    <row r="20" spans="1:4" ht="52.5">
      <c r="A20" s="221">
        <v>15</v>
      </c>
      <c r="B20" s="214" t="s">
        <v>83</v>
      </c>
      <c r="C20" s="215" t="s">
        <v>13</v>
      </c>
      <c r="D20" s="216"/>
    </row>
    <row r="21" spans="1:4" ht="52.5">
      <c r="A21" s="221">
        <v>16</v>
      </c>
      <c r="B21" s="214" t="s">
        <v>84</v>
      </c>
      <c r="C21" s="218" t="s">
        <v>14</v>
      </c>
      <c r="D21" s="216">
        <v>565</v>
      </c>
    </row>
    <row r="22" spans="1:8" ht="26.25">
      <c r="A22" s="221">
        <v>17</v>
      </c>
      <c r="B22" s="214" t="s">
        <v>85</v>
      </c>
      <c r="C22" s="215" t="s">
        <v>15</v>
      </c>
      <c r="D22" s="216"/>
      <c r="H22" s="71"/>
    </row>
    <row r="23" spans="1:4" ht="26.25">
      <c r="A23" s="221">
        <v>18</v>
      </c>
      <c r="B23" s="214" t="s">
        <v>86</v>
      </c>
      <c r="C23" s="215" t="s">
        <v>16</v>
      </c>
      <c r="D23" s="216">
        <v>0</v>
      </c>
    </row>
    <row r="24" spans="1:4" ht="52.5">
      <c r="A24" s="221">
        <v>19</v>
      </c>
      <c r="B24" s="214" t="s">
        <v>87</v>
      </c>
      <c r="C24" s="218" t="s">
        <v>17</v>
      </c>
      <c r="D24" s="216">
        <v>50</v>
      </c>
    </row>
    <row r="25" spans="1:4" ht="26.25">
      <c r="A25" s="221">
        <v>20</v>
      </c>
      <c r="B25" s="214" t="s">
        <v>88</v>
      </c>
      <c r="C25" s="215" t="s">
        <v>18</v>
      </c>
      <c r="D25" s="216"/>
    </row>
    <row r="26" spans="1:4" ht="26.25">
      <c r="A26" s="221">
        <v>21</v>
      </c>
      <c r="B26" s="214" t="s">
        <v>89</v>
      </c>
      <c r="C26" s="215" t="s">
        <v>19</v>
      </c>
      <c r="D26" s="216"/>
    </row>
    <row r="27" spans="1:4" ht="26.25">
      <c r="A27" s="221">
        <v>22</v>
      </c>
      <c r="B27" s="214" t="s">
        <v>90</v>
      </c>
      <c r="C27" s="217" t="s">
        <v>20</v>
      </c>
      <c r="D27" s="216">
        <v>1612</v>
      </c>
    </row>
    <row r="28" spans="1:4" ht="26.25">
      <c r="A28" s="221">
        <v>23</v>
      </c>
      <c r="B28" s="214" t="s">
        <v>91</v>
      </c>
      <c r="C28" s="215" t="s">
        <v>21</v>
      </c>
      <c r="D28" s="216">
        <v>0</v>
      </c>
    </row>
    <row r="29" spans="1:10" ht="52.5">
      <c r="A29" s="221">
        <v>24</v>
      </c>
      <c r="B29" s="214" t="s">
        <v>92</v>
      </c>
      <c r="C29" s="218" t="s">
        <v>22</v>
      </c>
      <c r="D29" s="216">
        <v>12</v>
      </c>
      <c r="J29" s="94" t="s">
        <v>280</v>
      </c>
    </row>
    <row r="30" spans="1:4" s="105" customFormat="1" ht="25.5">
      <c r="A30" s="292">
        <v>25</v>
      </c>
      <c r="B30" s="211" t="s">
        <v>93</v>
      </c>
      <c r="C30" s="212" t="s">
        <v>23</v>
      </c>
      <c r="D30" s="213">
        <f>SUM(D31:D33)</f>
        <v>1080</v>
      </c>
    </row>
    <row r="31" spans="1:4" ht="26.25">
      <c r="A31" s="221">
        <v>26</v>
      </c>
      <c r="B31" s="214" t="s">
        <v>94</v>
      </c>
      <c r="C31" s="215" t="s">
        <v>24</v>
      </c>
      <c r="D31" s="216">
        <v>360</v>
      </c>
    </row>
    <row r="32" spans="1:4" ht="26.25">
      <c r="A32" s="221">
        <v>27</v>
      </c>
      <c r="B32" s="214" t="s">
        <v>95</v>
      </c>
      <c r="C32" s="215" t="s">
        <v>25</v>
      </c>
      <c r="D32" s="216">
        <v>0</v>
      </c>
    </row>
    <row r="33" spans="1:4" ht="52.5">
      <c r="A33" s="221">
        <v>28</v>
      </c>
      <c r="B33" s="214" t="s">
        <v>326</v>
      </c>
      <c r="C33" s="215" t="s">
        <v>327</v>
      </c>
      <c r="D33" s="216">
        <v>720</v>
      </c>
    </row>
    <row r="34" spans="1:4" s="105" customFormat="1" ht="51">
      <c r="A34" s="292">
        <v>29</v>
      </c>
      <c r="B34" s="292" t="s">
        <v>96</v>
      </c>
      <c r="C34" s="212" t="s">
        <v>26</v>
      </c>
      <c r="D34" s="213">
        <v>6740</v>
      </c>
    </row>
    <row r="35" ht="12.75">
      <c r="D35" s="109"/>
    </row>
  </sheetData>
  <sheetProtection/>
  <mergeCells count="5">
    <mergeCell ref="A4:A5"/>
    <mergeCell ref="A1:D1"/>
    <mergeCell ref="A2:D2"/>
    <mergeCell ref="B4:C4"/>
    <mergeCell ref="B5:C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60" r:id="rId1"/>
  <colBreaks count="1" manualBreakCount="1">
    <brk id="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="85" zoomScaleSheetLayoutView="85" zoomScalePageLayoutView="0" workbookViewId="0" topLeftCell="A22">
      <selection activeCell="J33" sqref="J33"/>
    </sheetView>
  </sheetViews>
  <sheetFormatPr defaultColWidth="9.00390625" defaultRowHeight="12.75"/>
  <cols>
    <col min="1" max="1" width="12.25390625" style="338" customWidth="1"/>
    <col min="2" max="2" width="11.75390625" style="99" customWidth="1"/>
    <col min="3" max="3" width="64.875" style="94" customWidth="1"/>
    <col min="4" max="4" width="18.75390625" style="125" customWidth="1"/>
    <col min="5" max="5" width="0.37109375" style="94" customWidth="1"/>
    <col min="6" max="7" width="0.6171875" style="94" customWidth="1"/>
    <col min="8" max="16384" width="9.125" style="94" customWidth="1"/>
  </cols>
  <sheetData>
    <row r="1" spans="1:7" ht="20.25">
      <c r="A1" s="503" t="s">
        <v>448</v>
      </c>
      <c r="B1" s="504"/>
      <c r="C1" s="504"/>
      <c r="D1" s="505"/>
      <c r="E1" s="149"/>
      <c r="F1" s="149"/>
      <c r="G1" s="149"/>
    </row>
    <row r="2" spans="1:9" s="111" customFormat="1" ht="49.5" customHeight="1">
      <c r="A2" s="610" t="s">
        <v>329</v>
      </c>
      <c r="B2" s="611"/>
      <c r="C2" s="611"/>
      <c r="D2" s="612"/>
      <c r="E2" s="154"/>
      <c r="F2" s="154"/>
      <c r="G2" s="154"/>
      <c r="I2" s="112"/>
    </row>
    <row r="3" spans="1:9" s="111" customFormat="1" ht="49.5" customHeight="1">
      <c r="A3" s="608" t="s">
        <v>410</v>
      </c>
      <c r="B3" s="609" t="s">
        <v>362</v>
      </c>
      <c r="C3" s="609"/>
      <c r="D3" s="335" t="s">
        <v>408</v>
      </c>
      <c r="E3" s="113"/>
      <c r="F3" s="113"/>
      <c r="G3" s="113"/>
      <c r="I3" s="112"/>
    </row>
    <row r="4" spans="1:7" ht="40.5">
      <c r="A4" s="570"/>
      <c r="B4" s="569" t="s">
        <v>104</v>
      </c>
      <c r="C4" s="569"/>
      <c r="D4" s="233" t="s">
        <v>134</v>
      </c>
      <c r="E4" s="99"/>
      <c r="F4" s="99"/>
      <c r="G4" s="99"/>
    </row>
    <row r="5" spans="1:4" s="116" customFormat="1" ht="20.25">
      <c r="A5" s="223">
        <v>1</v>
      </c>
      <c r="B5" s="223" t="s">
        <v>69</v>
      </c>
      <c r="C5" s="339" t="s">
        <v>67</v>
      </c>
      <c r="D5" s="340">
        <f>SUM(D6+D17+D29+D35)</f>
        <v>23828</v>
      </c>
    </row>
    <row r="6" spans="1:4" s="118" customFormat="1" ht="20.25">
      <c r="A6" s="293">
        <v>2</v>
      </c>
      <c r="B6" s="341"/>
      <c r="C6" s="342" t="s">
        <v>29</v>
      </c>
      <c r="D6" s="343">
        <f>SUM(D7:D16)</f>
        <v>11391</v>
      </c>
    </row>
    <row r="7" spans="1:4" ht="20.25">
      <c r="A7" s="336">
        <v>3</v>
      </c>
      <c r="B7" s="344" t="s">
        <v>164</v>
      </c>
      <c r="C7" s="345" t="s">
        <v>30</v>
      </c>
      <c r="D7" s="344">
        <v>9861</v>
      </c>
    </row>
    <row r="8" spans="1:4" ht="20.25">
      <c r="A8" s="336">
        <v>4</v>
      </c>
      <c r="B8" s="344" t="s">
        <v>165</v>
      </c>
      <c r="C8" s="345" t="s">
        <v>31</v>
      </c>
      <c r="D8" s="344">
        <v>490</v>
      </c>
    </row>
    <row r="9" spans="1:4" ht="20.25">
      <c r="A9" s="336">
        <v>5</v>
      </c>
      <c r="B9" s="344" t="s">
        <v>166</v>
      </c>
      <c r="C9" s="345" t="s">
        <v>32</v>
      </c>
      <c r="D9" s="344">
        <v>30</v>
      </c>
    </row>
    <row r="10" spans="1:4" ht="20.25">
      <c r="A10" s="336">
        <v>6</v>
      </c>
      <c r="B10" s="344" t="s">
        <v>167</v>
      </c>
      <c r="C10" s="345" t="s">
        <v>33</v>
      </c>
      <c r="D10" s="344">
        <v>30</v>
      </c>
    </row>
    <row r="11" spans="1:4" ht="20.25">
      <c r="A11" s="336">
        <v>7</v>
      </c>
      <c r="B11" s="344" t="s">
        <v>168</v>
      </c>
      <c r="C11" s="345" t="s">
        <v>34</v>
      </c>
      <c r="D11" s="344">
        <v>0</v>
      </c>
    </row>
    <row r="12" spans="1:4" ht="20.25">
      <c r="A12" s="336">
        <v>8</v>
      </c>
      <c r="B12" s="344" t="s">
        <v>169</v>
      </c>
      <c r="C12" s="345" t="s">
        <v>35</v>
      </c>
      <c r="D12" s="344">
        <v>0</v>
      </c>
    </row>
    <row r="13" spans="1:4" ht="20.25">
      <c r="A13" s="336">
        <v>9</v>
      </c>
      <c r="B13" s="344" t="s">
        <v>170</v>
      </c>
      <c r="C13" s="345" t="s">
        <v>36</v>
      </c>
      <c r="D13" s="344">
        <v>100</v>
      </c>
    </row>
    <row r="14" spans="1:4" ht="40.5">
      <c r="A14" s="336">
        <v>10</v>
      </c>
      <c r="B14" s="344" t="s">
        <v>171</v>
      </c>
      <c r="C14" s="345" t="s">
        <v>37</v>
      </c>
      <c r="D14" s="344">
        <v>50</v>
      </c>
    </row>
    <row r="15" spans="1:4" ht="20.25">
      <c r="A15" s="336">
        <v>11</v>
      </c>
      <c r="B15" s="344" t="s">
        <v>172</v>
      </c>
      <c r="C15" s="345" t="s">
        <v>38</v>
      </c>
      <c r="D15" s="344">
        <v>280</v>
      </c>
    </row>
    <row r="16" spans="1:4" ht="20.25">
      <c r="A16" s="336">
        <v>12</v>
      </c>
      <c r="B16" s="344" t="s">
        <v>173</v>
      </c>
      <c r="C16" s="345" t="s">
        <v>39</v>
      </c>
      <c r="D16" s="344">
        <v>550</v>
      </c>
    </row>
    <row r="17" spans="1:4" s="118" customFormat="1" ht="20.25">
      <c r="A17" s="293">
        <v>13</v>
      </c>
      <c r="B17" s="341"/>
      <c r="C17" s="342" t="s">
        <v>40</v>
      </c>
      <c r="D17" s="343">
        <f>SUM(D18:D28)</f>
        <v>5504</v>
      </c>
    </row>
    <row r="18" spans="1:4" ht="20.25">
      <c r="A18" s="336">
        <v>14</v>
      </c>
      <c r="B18" s="344" t="s">
        <v>174</v>
      </c>
      <c r="C18" s="345" t="s">
        <v>41</v>
      </c>
      <c r="D18" s="344">
        <v>275</v>
      </c>
    </row>
    <row r="19" spans="1:4" ht="20.25">
      <c r="A19" s="336">
        <v>15</v>
      </c>
      <c r="B19" s="344" t="s">
        <v>175</v>
      </c>
      <c r="C19" s="345" t="s">
        <v>42</v>
      </c>
      <c r="D19" s="344">
        <v>0</v>
      </c>
    </row>
    <row r="20" spans="1:4" ht="20.25">
      <c r="A20" s="336">
        <v>16</v>
      </c>
      <c r="B20" s="344" t="s">
        <v>176</v>
      </c>
      <c r="C20" s="345" t="s">
        <v>43</v>
      </c>
      <c r="D20" s="344">
        <v>0</v>
      </c>
    </row>
    <row r="21" spans="1:4" ht="20.25">
      <c r="A21" s="336">
        <v>17</v>
      </c>
      <c r="B21" s="344" t="s">
        <v>177</v>
      </c>
      <c r="C21" s="345" t="s">
        <v>44</v>
      </c>
      <c r="D21" s="344">
        <v>0</v>
      </c>
    </row>
    <row r="22" spans="1:4" ht="20.25">
      <c r="A22" s="336">
        <v>18</v>
      </c>
      <c r="B22" s="344" t="s">
        <v>178</v>
      </c>
      <c r="C22" s="345" t="s">
        <v>45</v>
      </c>
      <c r="D22" s="344">
        <v>2270</v>
      </c>
    </row>
    <row r="23" spans="1:4" ht="20.25">
      <c r="A23" s="336">
        <v>19</v>
      </c>
      <c r="B23" s="344" t="s">
        <v>306</v>
      </c>
      <c r="C23" s="345" t="s">
        <v>46</v>
      </c>
      <c r="D23" s="344">
        <v>795</v>
      </c>
    </row>
    <row r="24" spans="1:4" ht="20.25">
      <c r="A24" s="336">
        <v>20</v>
      </c>
      <c r="B24" s="344" t="s">
        <v>307</v>
      </c>
      <c r="C24" s="346" t="s">
        <v>47</v>
      </c>
      <c r="D24" s="344">
        <v>464</v>
      </c>
    </row>
    <row r="25" spans="1:4" ht="20.25">
      <c r="A25" s="336">
        <v>21</v>
      </c>
      <c r="B25" s="344" t="s">
        <v>308</v>
      </c>
      <c r="C25" s="345" t="s">
        <v>48</v>
      </c>
      <c r="D25" s="344">
        <v>110</v>
      </c>
    </row>
    <row r="26" spans="1:4" ht="20.25">
      <c r="A26" s="336">
        <v>22</v>
      </c>
      <c r="B26" s="344" t="s">
        <v>309</v>
      </c>
      <c r="C26" s="345" t="s">
        <v>49</v>
      </c>
      <c r="D26" s="344">
        <v>1590</v>
      </c>
    </row>
    <row r="27" spans="1:4" ht="20.25">
      <c r="A27" s="336">
        <v>23</v>
      </c>
      <c r="B27" s="344" t="s">
        <v>310</v>
      </c>
      <c r="C27" s="345" t="s">
        <v>50</v>
      </c>
      <c r="D27" s="344">
        <v>0</v>
      </c>
    </row>
    <row r="28" spans="1:4" ht="20.25">
      <c r="A28" s="336">
        <v>24</v>
      </c>
      <c r="B28" s="344" t="s">
        <v>311</v>
      </c>
      <c r="C28" s="345" t="s">
        <v>51</v>
      </c>
      <c r="D28" s="344">
        <v>0</v>
      </c>
    </row>
    <row r="29" spans="1:4" s="118" customFormat="1" ht="20.25">
      <c r="A29" s="293">
        <v>25</v>
      </c>
      <c r="B29" s="341"/>
      <c r="C29" s="342" t="s">
        <v>52</v>
      </c>
      <c r="D29" s="343">
        <f>SUM(D30:D34)</f>
        <v>6933</v>
      </c>
    </row>
    <row r="30" spans="1:4" ht="20.25">
      <c r="A30" s="336">
        <v>26</v>
      </c>
      <c r="B30" s="344" t="s">
        <v>312</v>
      </c>
      <c r="C30" s="346" t="s">
        <v>53</v>
      </c>
      <c r="D30" s="344">
        <v>6697</v>
      </c>
    </row>
    <row r="31" spans="1:4" ht="20.25">
      <c r="A31" s="336">
        <v>27</v>
      </c>
      <c r="B31" s="344" t="s">
        <v>313</v>
      </c>
      <c r="C31" s="346" t="s">
        <v>54</v>
      </c>
      <c r="D31" s="344">
        <v>126</v>
      </c>
    </row>
    <row r="32" spans="1:4" ht="20.25">
      <c r="A32" s="336">
        <v>28</v>
      </c>
      <c r="B32" s="344" t="s">
        <v>314</v>
      </c>
      <c r="C32" s="345" t="s">
        <v>55</v>
      </c>
      <c r="D32" s="344">
        <v>0</v>
      </c>
    </row>
    <row r="33" spans="1:4" ht="20.25">
      <c r="A33" s="336">
        <v>29</v>
      </c>
      <c r="B33" s="344" t="s">
        <v>315</v>
      </c>
      <c r="C33" s="345" t="s">
        <v>56</v>
      </c>
      <c r="D33" s="344">
        <v>110</v>
      </c>
    </row>
    <row r="34" spans="1:4" ht="20.25">
      <c r="A34" s="336">
        <v>30</v>
      </c>
      <c r="B34" s="344" t="s">
        <v>316</v>
      </c>
      <c r="C34" s="345" t="s">
        <v>57</v>
      </c>
      <c r="D34" s="344">
        <v>0</v>
      </c>
    </row>
    <row r="35" spans="1:4" s="118" customFormat="1" ht="20.25">
      <c r="A35" s="293">
        <v>31</v>
      </c>
      <c r="B35" s="341"/>
      <c r="C35" s="342" t="s">
        <v>58</v>
      </c>
      <c r="D35" s="343">
        <f>SUM(D36:D38)</f>
        <v>0</v>
      </c>
    </row>
    <row r="36" spans="1:4" ht="20.25">
      <c r="A36" s="336">
        <v>32</v>
      </c>
      <c r="B36" s="344" t="s">
        <v>317</v>
      </c>
      <c r="C36" s="345" t="s">
        <v>59</v>
      </c>
      <c r="D36" s="344">
        <v>0</v>
      </c>
    </row>
    <row r="37" spans="1:4" ht="20.25">
      <c r="A37" s="336">
        <v>33</v>
      </c>
      <c r="B37" s="344" t="s">
        <v>318</v>
      </c>
      <c r="C37" s="345" t="s">
        <v>60</v>
      </c>
      <c r="D37" s="344">
        <v>0</v>
      </c>
    </row>
    <row r="38" spans="1:4" ht="20.25">
      <c r="A38" s="336">
        <v>34</v>
      </c>
      <c r="B38" s="344" t="s">
        <v>319</v>
      </c>
      <c r="C38" s="345" t="s">
        <v>61</v>
      </c>
      <c r="D38" s="344">
        <v>0</v>
      </c>
    </row>
    <row r="39" spans="1:8" s="119" customFormat="1" ht="20.25">
      <c r="A39" s="337">
        <v>35</v>
      </c>
      <c r="B39" s="347" t="s">
        <v>320</v>
      </c>
      <c r="C39" s="348" t="s">
        <v>62</v>
      </c>
      <c r="D39" s="347">
        <v>0</v>
      </c>
      <c r="H39" s="120"/>
    </row>
    <row r="40" spans="1:4" ht="20.25">
      <c r="A40" s="336"/>
      <c r="B40" s="349"/>
      <c r="C40" s="345"/>
      <c r="D40" s="344"/>
    </row>
    <row r="41" spans="1:7" s="124" customFormat="1" ht="20.25">
      <c r="A41" s="230">
        <v>36</v>
      </c>
      <c r="B41" s="350"/>
      <c r="C41" s="351" t="s">
        <v>68</v>
      </c>
      <c r="D41" s="352">
        <f>D5</f>
        <v>23828</v>
      </c>
      <c r="E41" s="122"/>
      <c r="F41" s="121"/>
      <c r="G41" s="123"/>
    </row>
    <row r="42" ht="12.75">
      <c r="C42" s="99"/>
    </row>
  </sheetData>
  <sheetProtection/>
  <mergeCells count="5">
    <mergeCell ref="A3:A4"/>
    <mergeCell ref="B3:C3"/>
    <mergeCell ref="B4:C4"/>
    <mergeCell ref="A1:D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view="pageBreakPreview" zoomScale="60" zoomScalePageLayoutView="0" workbookViewId="0" topLeftCell="A1">
      <selection activeCell="C5" sqref="C5"/>
    </sheetView>
  </sheetViews>
  <sheetFormatPr defaultColWidth="9.00390625" defaultRowHeight="12.75"/>
  <cols>
    <col min="1" max="2" width="36.875" style="94" customWidth="1"/>
    <col min="3" max="3" width="86.625" style="94" bestFit="1" customWidth="1"/>
    <col min="4" max="4" width="12.25390625" style="94" customWidth="1"/>
    <col min="5" max="5" width="10.625" style="94" customWidth="1"/>
    <col min="6" max="6" width="13.875" style="94" customWidth="1"/>
    <col min="7" max="7" width="16.625" style="94" bestFit="1" customWidth="1"/>
    <col min="8" max="8" width="14.00390625" style="94" bestFit="1" customWidth="1"/>
    <col min="9" max="9" width="16.625" style="94" bestFit="1" customWidth="1"/>
    <col min="10" max="10" width="9.375" style="94" bestFit="1" customWidth="1"/>
    <col min="11" max="11" width="12.00390625" style="94" customWidth="1"/>
    <col min="12" max="12" width="9.25390625" style="94" bestFit="1" customWidth="1"/>
    <col min="13" max="13" width="16.625" style="94" bestFit="1" customWidth="1"/>
    <col min="14" max="16384" width="9.125" style="94" customWidth="1"/>
  </cols>
  <sheetData>
    <row r="1" spans="1:13" s="97" customFormat="1" ht="89.25" customHeight="1">
      <c r="A1" s="613" t="s">
        <v>391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5"/>
    </row>
    <row r="2" spans="1:13" ht="27.75">
      <c r="A2" s="616" t="s">
        <v>454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8"/>
    </row>
    <row r="3" spans="1:13" ht="27.75">
      <c r="A3" s="619" t="s">
        <v>281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1"/>
    </row>
    <row r="4" spans="1:13" ht="39" customHeight="1">
      <c r="A4" s="581" t="s">
        <v>361</v>
      </c>
      <c r="B4" s="220" t="s">
        <v>362</v>
      </c>
      <c r="C4" s="220" t="s">
        <v>364</v>
      </c>
      <c r="D4" s="220" t="s">
        <v>363</v>
      </c>
      <c r="E4" s="220" t="s">
        <v>365</v>
      </c>
      <c r="F4" s="220" t="s">
        <v>366</v>
      </c>
      <c r="G4" s="220" t="s">
        <v>367</v>
      </c>
      <c r="H4" s="220" t="s">
        <v>368</v>
      </c>
      <c r="I4" s="220" t="s">
        <v>369</v>
      </c>
      <c r="J4" s="220" t="s">
        <v>370</v>
      </c>
      <c r="K4" s="220" t="s">
        <v>371</v>
      </c>
      <c r="L4" s="220" t="s">
        <v>372</v>
      </c>
      <c r="M4" s="220" t="s">
        <v>415</v>
      </c>
    </row>
    <row r="5" spans="1:13" s="100" customFormat="1" ht="206.25" customHeight="1">
      <c r="A5" s="581"/>
      <c r="B5" s="234" t="s">
        <v>469</v>
      </c>
      <c r="C5" s="234" t="s">
        <v>288</v>
      </c>
      <c r="D5" s="235" t="s">
        <v>108</v>
      </c>
      <c r="E5" s="235" t="s">
        <v>282</v>
      </c>
      <c r="F5" s="235" t="s">
        <v>286</v>
      </c>
      <c r="G5" s="235" t="s">
        <v>2</v>
      </c>
      <c r="H5" s="235" t="s">
        <v>283</v>
      </c>
      <c r="I5" s="235" t="s">
        <v>224</v>
      </c>
      <c r="J5" s="235" t="s">
        <v>285</v>
      </c>
      <c r="K5" s="235" t="s">
        <v>287</v>
      </c>
      <c r="L5" s="235" t="s">
        <v>65</v>
      </c>
      <c r="M5" s="235" t="s">
        <v>134</v>
      </c>
    </row>
    <row r="6" spans="1:13" ht="60" customHeight="1">
      <c r="A6" s="360">
        <v>1</v>
      </c>
      <c r="B6" s="360">
        <v>889924</v>
      </c>
      <c r="C6" s="361" t="s">
        <v>392</v>
      </c>
      <c r="D6" s="362"/>
      <c r="E6" s="362"/>
      <c r="F6" s="362"/>
      <c r="G6" s="362"/>
      <c r="H6" s="361"/>
      <c r="I6" s="362">
        <v>343</v>
      </c>
      <c r="J6" s="361"/>
      <c r="K6" s="362"/>
      <c r="L6" s="362"/>
      <c r="M6" s="363">
        <f aca="true" t="shared" si="0" ref="M6:M11">SUM(D6:L6)</f>
        <v>343</v>
      </c>
    </row>
    <row r="7" spans="1:13" ht="60" customHeight="1">
      <c r="A7" s="360">
        <v>2</v>
      </c>
      <c r="B7" s="360">
        <v>873011</v>
      </c>
      <c r="C7" s="361" t="s">
        <v>393</v>
      </c>
      <c r="D7" s="362"/>
      <c r="E7" s="362"/>
      <c r="F7" s="362"/>
      <c r="G7" s="362">
        <v>11006</v>
      </c>
      <c r="H7" s="362">
        <v>2874</v>
      </c>
      <c r="I7" s="362">
        <v>7073</v>
      </c>
      <c r="J7" s="361"/>
      <c r="K7" s="362"/>
      <c r="L7" s="362"/>
      <c r="M7" s="363">
        <f t="shared" si="0"/>
        <v>20953</v>
      </c>
    </row>
    <row r="8" spans="1:17" ht="60" customHeight="1">
      <c r="A8" s="360">
        <v>3</v>
      </c>
      <c r="B8" s="360">
        <v>881011</v>
      </c>
      <c r="C8" s="361" t="s">
        <v>394</v>
      </c>
      <c r="D8" s="362"/>
      <c r="E8" s="361"/>
      <c r="F8" s="361"/>
      <c r="G8" s="362">
        <v>10340</v>
      </c>
      <c r="H8" s="361">
        <v>3137</v>
      </c>
      <c r="I8" s="361">
        <v>8482</v>
      </c>
      <c r="J8" s="361"/>
      <c r="K8" s="362"/>
      <c r="L8" s="362"/>
      <c r="M8" s="363">
        <f t="shared" si="0"/>
        <v>21959</v>
      </c>
      <c r="N8" s="99"/>
      <c r="O8" s="99"/>
      <c r="P8" s="99"/>
      <c r="Q8" s="99"/>
    </row>
    <row r="9" spans="1:17" ht="60" customHeight="1">
      <c r="A9" s="360">
        <v>4</v>
      </c>
      <c r="B9" s="360">
        <v>889921</v>
      </c>
      <c r="C9" s="361" t="s">
        <v>395</v>
      </c>
      <c r="D9" s="362"/>
      <c r="E9" s="362"/>
      <c r="F9" s="362"/>
      <c r="G9" s="362"/>
      <c r="H9" s="361"/>
      <c r="I9" s="361">
        <v>7880</v>
      </c>
      <c r="J9" s="361"/>
      <c r="K9" s="362"/>
      <c r="L9" s="362"/>
      <c r="M9" s="363">
        <f t="shared" si="0"/>
        <v>7880</v>
      </c>
      <c r="N9" s="99"/>
      <c r="O9" s="99"/>
      <c r="P9" s="99"/>
      <c r="Q9" s="99"/>
    </row>
    <row r="10" spans="1:17" ht="60" customHeight="1">
      <c r="A10" s="360">
        <v>5</v>
      </c>
      <c r="B10" s="360">
        <v>889922</v>
      </c>
      <c r="C10" s="361" t="s">
        <v>396</v>
      </c>
      <c r="D10" s="362"/>
      <c r="E10" s="362"/>
      <c r="F10" s="362"/>
      <c r="G10" s="362">
        <v>3422</v>
      </c>
      <c r="H10" s="362">
        <v>729</v>
      </c>
      <c r="I10" s="362">
        <v>50</v>
      </c>
      <c r="J10" s="362"/>
      <c r="K10" s="362"/>
      <c r="L10" s="362"/>
      <c r="M10" s="363">
        <f t="shared" si="0"/>
        <v>4201</v>
      </c>
      <c r="N10" s="99"/>
      <c r="O10" s="99"/>
      <c r="P10" s="99"/>
      <c r="Q10" s="99"/>
    </row>
    <row r="11" spans="1:13" s="101" customFormat="1" ht="60" customHeight="1">
      <c r="A11" s="364" t="s">
        <v>284</v>
      </c>
      <c r="B11" s="365"/>
      <c r="C11" s="365"/>
      <c r="D11" s="363">
        <f aca="true" t="shared" si="1" ref="D11:L11">SUM(D6:D10)</f>
        <v>0</v>
      </c>
      <c r="E11" s="363">
        <f t="shared" si="1"/>
        <v>0</v>
      </c>
      <c r="F11" s="363">
        <f t="shared" si="1"/>
        <v>0</v>
      </c>
      <c r="G11" s="363">
        <f t="shared" si="1"/>
        <v>24768</v>
      </c>
      <c r="H11" s="363">
        <f t="shared" si="1"/>
        <v>6740</v>
      </c>
      <c r="I11" s="363">
        <f t="shared" si="1"/>
        <v>23828</v>
      </c>
      <c r="J11" s="363">
        <f t="shared" si="1"/>
        <v>0</v>
      </c>
      <c r="K11" s="363">
        <f t="shared" si="1"/>
        <v>0</v>
      </c>
      <c r="L11" s="363">
        <f t="shared" si="1"/>
        <v>0</v>
      </c>
      <c r="M11" s="363">
        <f t="shared" si="0"/>
        <v>55336</v>
      </c>
    </row>
    <row r="14" ht="12.75">
      <c r="I14" s="102"/>
    </row>
  </sheetData>
  <sheetProtection/>
  <mergeCells count="4">
    <mergeCell ref="A1:M1"/>
    <mergeCell ref="A2:M2"/>
    <mergeCell ref="A3:M3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D21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5.125" style="71" customWidth="1"/>
    <col min="2" max="2" width="14.625" style="71" customWidth="1"/>
    <col min="3" max="3" width="48.75390625" style="71" bestFit="1" customWidth="1"/>
    <col min="4" max="4" width="19.125" style="71" customWidth="1"/>
    <col min="5" max="16384" width="9.125" style="71" customWidth="1"/>
  </cols>
  <sheetData>
    <row r="1" spans="2:4" ht="43.5" customHeight="1">
      <c r="B1" s="622" t="s">
        <v>440</v>
      </c>
      <c r="C1" s="623"/>
      <c r="D1" s="624"/>
    </row>
    <row r="2" spans="2:4" ht="15.75">
      <c r="B2" s="625" t="s">
        <v>455</v>
      </c>
      <c r="C2" s="626"/>
      <c r="D2" s="627"/>
    </row>
    <row r="3" spans="2:4" ht="15.75">
      <c r="B3" s="176"/>
      <c r="C3" s="177"/>
      <c r="D3" s="178" t="s">
        <v>437</v>
      </c>
    </row>
    <row r="4" spans="2:4" ht="20.25">
      <c r="B4" s="628" t="s">
        <v>134</v>
      </c>
      <c r="C4" s="629"/>
      <c r="D4" s="630"/>
    </row>
    <row r="5" spans="2:4" ht="20.25">
      <c r="B5" s="205" t="s">
        <v>410</v>
      </c>
      <c r="C5" s="366" t="s">
        <v>362</v>
      </c>
      <c r="D5" s="366" t="s">
        <v>408</v>
      </c>
    </row>
    <row r="6" spans="2:4" ht="33.75" customHeight="1">
      <c r="B6" s="226">
        <v>1</v>
      </c>
      <c r="C6" s="349" t="s">
        <v>425</v>
      </c>
      <c r="D6" s="367">
        <v>6464</v>
      </c>
    </row>
    <row r="7" spans="2:4" ht="33.75" customHeight="1">
      <c r="B7" s="226">
        <v>2</v>
      </c>
      <c r="C7" s="349" t="s">
        <v>381</v>
      </c>
      <c r="D7" s="367">
        <v>15048</v>
      </c>
    </row>
    <row r="8" spans="2:4" ht="33.75" customHeight="1">
      <c r="B8" s="226">
        <v>3</v>
      </c>
      <c r="C8" s="349" t="s">
        <v>63</v>
      </c>
      <c r="D8" s="367">
        <v>770</v>
      </c>
    </row>
    <row r="9" spans="2:4" ht="33.75" customHeight="1">
      <c r="B9" s="226">
        <v>4</v>
      </c>
      <c r="C9" s="349" t="s">
        <v>426</v>
      </c>
      <c r="D9" s="367">
        <v>12656</v>
      </c>
    </row>
    <row r="10" spans="2:4" ht="33.75" customHeight="1">
      <c r="B10" s="226">
        <v>5</v>
      </c>
      <c r="C10" s="349" t="s">
        <v>427</v>
      </c>
      <c r="D10" s="367">
        <v>7540</v>
      </c>
    </row>
    <row r="11" spans="2:4" ht="33.75" customHeight="1">
      <c r="B11" s="226">
        <v>6</v>
      </c>
      <c r="C11" s="349" t="s">
        <v>428</v>
      </c>
      <c r="D11" s="367">
        <v>566</v>
      </c>
    </row>
    <row r="12" spans="2:4" ht="33.75" customHeight="1">
      <c r="B12" s="226">
        <v>7</v>
      </c>
      <c r="C12" s="349" t="s">
        <v>64</v>
      </c>
      <c r="D12" s="367">
        <v>1020</v>
      </c>
    </row>
    <row r="13" spans="2:4" ht="33.75" customHeight="1">
      <c r="B13" s="226">
        <v>8</v>
      </c>
      <c r="C13" s="349" t="s">
        <v>429</v>
      </c>
      <c r="D13" s="367">
        <v>132</v>
      </c>
    </row>
    <row r="14" spans="2:4" ht="33.75" customHeight="1">
      <c r="B14" s="226">
        <v>9</v>
      </c>
      <c r="C14" s="349" t="s">
        <v>430</v>
      </c>
      <c r="D14" s="367">
        <v>2610</v>
      </c>
    </row>
    <row r="15" spans="2:4" ht="33.75" customHeight="1">
      <c r="B15" s="226">
        <v>10</v>
      </c>
      <c r="C15" s="349" t="s">
        <v>431</v>
      </c>
      <c r="D15" s="367">
        <v>0</v>
      </c>
    </row>
    <row r="16" spans="2:4" ht="33.75" customHeight="1">
      <c r="B16" s="226">
        <v>11</v>
      </c>
      <c r="C16" s="349" t="s">
        <v>432</v>
      </c>
      <c r="D16" s="367">
        <v>1166</v>
      </c>
    </row>
    <row r="17" spans="2:4" ht="33.75" customHeight="1">
      <c r="B17" s="226">
        <v>12</v>
      </c>
      <c r="C17" s="349" t="s">
        <v>433</v>
      </c>
      <c r="D17" s="367">
        <v>100</v>
      </c>
    </row>
    <row r="18" spans="2:4" ht="33.75" customHeight="1">
      <c r="B18" s="226">
        <v>13</v>
      </c>
      <c r="C18" s="349" t="s">
        <v>434</v>
      </c>
      <c r="D18" s="367">
        <v>240</v>
      </c>
    </row>
    <row r="19" spans="2:4" ht="33.75" customHeight="1">
      <c r="B19" s="226">
        <v>14</v>
      </c>
      <c r="C19" s="349" t="s">
        <v>435</v>
      </c>
      <c r="D19" s="367">
        <v>124</v>
      </c>
    </row>
    <row r="20" spans="2:4" ht="33.75" customHeight="1">
      <c r="B20" s="226">
        <v>15</v>
      </c>
      <c r="C20" s="349" t="s">
        <v>436</v>
      </c>
      <c r="D20" s="367">
        <v>0</v>
      </c>
    </row>
    <row r="21" spans="2:4" ht="33.75" customHeight="1">
      <c r="B21" s="205">
        <v>16</v>
      </c>
      <c r="C21" s="368" t="s">
        <v>438</v>
      </c>
      <c r="D21" s="369">
        <f>SUM(D6:D20)</f>
        <v>48436</v>
      </c>
    </row>
  </sheetData>
  <sheetProtection/>
  <mergeCells count="3">
    <mergeCell ref="B1:D1"/>
    <mergeCell ref="B2:D2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view="pageBreakPreview" zoomScale="60" zoomScalePageLayoutView="0" workbookViewId="0" topLeftCell="A4">
      <selection activeCell="L24" sqref="L24:O24"/>
    </sheetView>
  </sheetViews>
  <sheetFormatPr defaultColWidth="9.00390625" defaultRowHeight="12.75"/>
  <cols>
    <col min="1" max="1" width="9.125" style="1" customWidth="1"/>
    <col min="2" max="2" width="9.125" style="13" customWidth="1"/>
    <col min="3" max="3" width="9.125" style="14" customWidth="1"/>
    <col min="4" max="4" width="77.625" style="15" customWidth="1"/>
    <col min="5" max="5" width="14.375" style="83" customWidth="1"/>
    <col min="6" max="6" width="20.75390625" style="82" customWidth="1"/>
    <col min="7" max="7" width="0.37109375" style="16" customWidth="1"/>
    <col min="8" max="8" width="0.37109375" style="17" hidden="1" customWidth="1"/>
    <col min="9" max="9" width="0.2421875" style="16" hidden="1" customWidth="1"/>
    <col min="10" max="11" width="0.2421875" style="16" customWidth="1"/>
    <col min="12" max="13" width="11.125" style="18" customWidth="1"/>
    <col min="14" max="14" width="11.125" style="14" customWidth="1"/>
    <col min="15" max="15" width="77.625" style="1" bestFit="1" customWidth="1"/>
    <col min="16" max="16" width="14.125" style="84" customWidth="1"/>
    <col min="17" max="17" width="20.625" style="82" customWidth="1"/>
    <col min="18" max="18" width="0.37109375" style="16" customWidth="1"/>
    <col min="19" max="19" width="0.2421875" style="17" hidden="1" customWidth="1"/>
    <col min="20" max="20" width="2.125" style="16" hidden="1" customWidth="1"/>
    <col min="21" max="16384" width="9.125" style="1" customWidth="1"/>
  </cols>
  <sheetData>
    <row r="1" spans="1:21" ht="12.75" customHeight="1">
      <c r="A1" s="572" t="s">
        <v>331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4"/>
      <c r="U1" s="157"/>
    </row>
    <row r="2" spans="1:21" ht="26.25" customHeight="1">
      <c r="A2" s="639"/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1"/>
      <c r="U2" s="157"/>
    </row>
    <row r="3" spans="1:21" ht="12.75" customHeight="1">
      <c r="A3" s="639" t="s">
        <v>332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1"/>
      <c r="U3" s="157"/>
    </row>
    <row r="4" spans="1:21" ht="25.5" customHeight="1">
      <c r="A4" s="639"/>
      <c r="B4" s="640"/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1"/>
      <c r="U4" s="157"/>
    </row>
    <row r="5" spans="1:21" ht="21.75">
      <c r="A5" s="642" t="s">
        <v>456</v>
      </c>
      <c r="B5" s="643"/>
      <c r="C5" s="643"/>
      <c r="D5" s="643"/>
      <c r="E5" s="643"/>
      <c r="F5" s="643"/>
      <c r="G5" s="643"/>
      <c r="H5" s="643"/>
      <c r="I5" s="643"/>
      <c r="J5" s="643"/>
      <c r="K5" s="643"/>
      <c r="L5" s="643"/>
      <c r="M5" s="643"/>
      <c r="N5" s="643"/>
      <c r="O5" s="643"/>
      <c r="P5" s="643"/>
      <c r="Q5" s="643"/>
      <c r="R5" s="643"/>
      <c r="S5" s="643"/>
      <c r="T5" s="644"/>
      <c r="U5" s="157"/>
    </row>
    <row r="6" spans="1:21" ht="19.5" customHeight="1">
      <c r="A6" s="645" t="s">
        <v>97</v>
      </c>
      <c r="B6" s="646"/>
      <c r="C6" s="646"/>
      <c r="D6" s="646"/>
      <c r="E6" s="646"/>
      <c r="F6" s="646"/>
      <c r="G6" s="646"/>
      <c r="H6" s="646"/>
      <c r="I6" s="646"/>
      <c r="J6" s="646"/>
      <c r="K6" s="646"/>
      <c r="L6" s="646"/>
      <c r="M6" s="646"/>
      <c r="N6" s="646"/>
      <c r="O6" s="646"/>
      <c r="P6" s="646"/>
      <c r="Q6" s="646"/>
      <c r="R6" s="646"/>
      <c r="S6" s="646"/>
      <c r="T6" s="647"/>
      <c r="U6" s="157"/>
    </row>
    <row r="7" spans="1:20" ht="12.75" customHeight="1">
      <c r="A7" s="637" t="s">
        <v>98</v>
      </c>
      <c r="B7" s="637"/>
      <c r="C7" s="637"/>
      <c r="D7" s="637"/>
      <c r="E7" s="638" t="s">
        <v>99</v>
      </c>
      <c r="F7" s="631" t="s">
        <v>128</v>
      </c>
      <c r="G7" s="635" t="s">
        <v>100</v>
      </c>
      <c r="H7" s="635" t="s">
        <v>101</v>
      </c>
      <c r="I7" s="635" t="s">
        <v>102</v>
      </c>
      <c r="J7" s="87"/>
      <c r="K7" s="87"/>
      <c r="L7" s="637" t="s">
        <v>103</v>
      </c>
      <c r="M7" s="637"/>
      <c r="N7" s="637"/>
      <c r="O7" s="637"/>
      <c r="P7" s="638" t="s">
        <v>99</v>
      </c>
      <c r="Q7" s="631" t="s">
        <v>128</v>
      </c>
      <c r="R7" s="632" t="s">
        <v>100</v>
      </c>
      <c r="S7" s="634" t="s">
        <v>101</v>
      </c>
      <c r="T7" s="634" t="s">
        <v>102</v>
      </c>
    </row>
    <row r="8" spans="1:20" ht="12.75" customHeight="1">
      <c r="A8" s="637"/>
      <c r="B8" s="637"/>
      <c r="C8" s="637"/>
      <c r="D8" s="637"/>
      <c r="E8" s="638"/>
      <c r="F8" s="631"/>
      <c r="G8" s="635"/>
      <c r="H8" s="635"/>
      <c r="I8" s="635"/>
      <c r="J8" s="87"/>
      <c r="K8" s="87"/>
      <c r="L8" s="637"/>
      <c r="M8" s="637"/>
      <c r="N8" s="637"/>
      <c r="O8" s="637"/>
      <c r="P8" s="638"/>
      <c r="Q8" s="631"/>
      <c r="R8" s="633"/>
      <c r="S8" s="635"/>
      <c r="T8" s="635"/>
    </row>
    <row r="9" spans="1:20" ht="12.75" customHeight="1">
      <c r="A9" s="637"/>
      <c r="B9" s="637"/>
      <c r="C9" s="637"/>
      <c r="D9" s="637"/>
      <c r="E9" s="638"/>
      <c r="F9" s="631"/>
      <c r="G9" s="635"/>
      <c r="H9" s="635"/>
      <c r="I9" s="635"/>
      <c r="J9" s="87"/>
      <c r="K9" s="87"/>
      <c r="L9" s="637"/>
      <c r="M9" s="637"/>
      <c r="N9" s="637"/>
      <c r="O9" s="637"/>
      <c r="P9" s="638"/>
      <c r="Q9" s="631"/>
      <c r="R9" s="633"/>
      <c r="S9" s="635"/>
      <c r="T9" s="635"/>
    </row>
    <row r="10" spans="1:20" ht="34.5" customHeight="1">
      <c r="A10" s="637"/>
      <c r="B10" s="637"/>
      <c r="C10" s="637"/>
      <c r="D10" s="637"/>
      <c r="E10" s="638"/>
      <c r="F10" s="631"/>
      <c r="G10" s="635"/>
      <c r="H10" s="635"/>
      <c r="I10" s="635"/>
      <c r="J10" s="87"/>
      <c r="K10" s="87"/>
      <c r="L10" s="637"/>
      <c r="M10" s="637"/>
      <c r="N10" s="637"/>
      <c r="O10" s="637"/>
      <c r="P10" s="638"/>
      <c r="Q10" s="631"/>
      <c r="R10" s="633"/>
      <c r="S10" s="635"/>
      <c r="T10" s="635"/>
    </row>
    <row r="11" spans="1:20" ht="37.5" customHeight="1">
      <c r="A11" s="502" t="s">
        <v>410</v>
      </c>
      <c r="B11" s="581" t="s">
        <v>362</v>
      </c>
      <c r="C11" s="581"/>
      <c r="D11" s="581"/>
      <c r="E11" s="294" t="s">
        <v>408</v>
      </c>
      <c r="F11" s="294" t="s">
        <v>363</v>
      </c>
      <c r="G11" s="131"/>
      <c r="H11" s="3"/>
      <c r="I11" s="2"/>
      <c r="J11" s="2"/>
      <c r="K11" s="2"/>
      <c r="L11" s="581" t="s">
        <v>272</v>
      </c>
      <c r="M11" s="581" t="s">
        <v>365</v>
      </c>
      <c r="N11" s="581"/>
      <c r="O11" s="581"/>
      <c r="P11" s="294" t="s">
        <v>366</v>
      </c>
      <c r="Q11" s="294" t="s">
        <v>367</v>
      </c>
      <c r="R11" s="129"/>
      <c r="S11" s="3"/>
      <c r="T11" s="2"/>
    </row>
    <row r="12" spans="1:20" ht="37.5" customHeight="1">
      <c r="A12" s="502"/>
      <c r="B12" s="581" t="s">
        <v>104</v>
      </c>
      <c r="C12" s="581"/>
      <c r="D12" s="581"/>
      <c r="E12" s="212"/>
      <c r="F12" s="212"/>
      <c r="G12" s="131"/>
      <c r="H12" s="3"/>
      <c r="I12" s="2"/>
      <c r="J12" s="2"/>
      <c r="K12" s="2"/>
      <c r="L12" s="581"/>
      <c r="M12" s="581" t="s">
        <v>104</v>
      </c>
      <c r="N12" s="581"/>
      <c r="O12" s="581"/>
      <c r="P12" s="294"/>
      <c r="Q12" s="294"/>
      <c r="R12" s="388"/>
      <c r="S12" s="3"/>
      <c r="T12" s="2"/>
    </row>
    <row r="13" spans="1:20" ht="37.5" customHeight="1">
      <c r="A13" s="220">
        <v>1</v>
      </c>
      <c r="B13" s="581" t="s">
        <v>105</v>
      </c>
      <c r="C13" s="581"/>
      <c r="D13" s="581"/>
      <c r="E13" s="294"/>
      <c r="F13" s="370"/>
      <c r="G13" s="4"/>
      <c r="H13" s="5"/>
      <c r="I13" s="4"/>
      <c r="J13" s="4"/>
      <c r="K13" s="4"/>
      <c r="L13" s="292">
        <v>1</v>
      </c>
      <c r="M13" s="502" t="s">
        <v>105</v>
      </c>
      <c r="N13" s="502"/>
      <c r="O13" s="502"/>
      <c r="P13" s="211"/>
      <c r="Q13" s="211"/>
      <c r="R13" s="132"/>
      <c r="S13" s="5"/>
      <c r="T13" s="4"/>
    </row>
    <row r="14" spans="1:20" s="8" customFormat="1" ht="37.5" customHeight="1">
      <c r="A14" s="220">
        <v>2</v>
      </c>
      <c r="B14" s="292" t="s">
        <v>106</v>
      </c>
      <c r="C14" s="384"/>
      <c r="D14" s="211" t="s">
        <v>107</v>
      </c>
      <c r="E14" s="292"/>
      <c r="F14" s="373">
        <f>SUM(F15:F16)</f>
        <v>6000</v>
      </c>
      <c r="G14" s="6">
        <f>SUM(G15:G16)</f>
        <v>6320</v>
      </c>
      <c r="H14" s="6">
        <f>SUM(H15:H16)</f>
        <v>5564</v>
      </c>
      <c r="I14" s="7">
        <f>H14/G14*100</f>
        <v>88.0379746835443</v>
      </c>
      <c r="J14" s="7"/>
      <c r="K14" s="7"/>
      <c r="L14" s="370">
        <v>2</v>
      </c>
      <c r="M14" s="370" t="s">
        <v>106</v>
      </c>
      <c r="N14" s="371"/>
      <c r="O14" s="372" t="s">
        <v>108</v>
      </c>
      <c r="P14" s="292"/>
      <c r="Q14" s="373">
        <f>Q15</f>
        <v>57</v>
      </c>
      <c r="R14" s="130">
        <f>SUM(R15:R23)</f>
        <v>13761</v>
      </c>
      <c r="S14" s="6">
        <f>SUM(S15:S23)</f>
        <v>3583</v>
      </c>
      <c r="T14" s="7">
        <f>S14/R14*100</f>
        <v>26.037351936632515</v>
      </c>
    </row>
    <row r="15" spans="1:20" s="10" customFormat="1" ht="54.75" customHeight="1">
      <c r="A15" s="221">
        <v>3</v>
      </c>
      <c r="B15" s="221"/>
      <c r="C15" s="385" t="s">
        <v>109</v>
      </c>
      <c r="D15" s="386" t="s">
        <v>397</v>
      </c>
      <c r="E15" s="387">
        <v>841901</v>
      </c>
      <c r="F15" s="378">
        <v>0</v>
      </c>
      <c r="G15" s="9">
        <v>3246</v>
      </c>
      <c r="H15" s="6">
        <v>2981</v>
      </c>
      <c r="I15" s="7">
        <f>H15/G15*100</f>
        <v>91.83610597658657</v>
      </c>
      <c r="J15" s="7"/>
      <c r="K15" s="7"/>
      <c r="L15" s="374">
        <v>3</v>
      </c>
      <c r="M15" s="374"/>
      <c r="N15" s="375" t="s">
        <v>109</v>
      </c>
      <c r="O15" s="376" t="s">
        <v>472</v>
      </c>
      <c r="P15" s="377">
        <v>841126</v>
      </c>
      <c r="Q15" s="378">
        <v>57</v>
      </c>
      <c r="R15" s="389">
        <f>13115+66</f>
        <v>13181</v>
      </c>
      <c r="S15" s="6">
        <v>3032</v>
      </c>
      <c r="T15" s="7">
        <f>S15/R15*100</f>
        <v>23.002807070783703</v>
      </c>
    </row>
    <row r="16" spans="1:20" s="10" customFormat="1" ht="37.5" customHeight="1">
      <c r="A16" s="221">
        <v>4</v>
      </c>
      <c r="B16" s="221"/>
      <c r="C16" s="385" t="s">
        <v>110</v>
      </c>
      <c r="D16" s="386" t="s">
        <v>111</v>
      </c>
      <c r="E16" s="387">
        <v>841901</v>
      </c>
      <c r="F16" s="378">
        <v>6000</v>
      </c>
      <c r="G16" s="9">
        <v>3074</v>
      </c>
      <c r="H16" s="6">
        <v>2583</v>
      </c>
      <c r="I16" s="7">
        <f>H16/G16*100</f>
        <v>84.02732595966168</v>
      </c>
      <c r="J16" s="7"/>
      <c r="K16" s="7"/>
      <c r="L16" s="374"/>
      <c r="M16" s="374"/>
      <c r="N16" s="375"/>
      <c r="O16" s="376"/>
      <c r="P16" s="377"/>
      <c r="Q16" s="378"/>
      <c r="R16" s="390">
        <v>500</v>
      </c>
      <c r="S16" s="6">
        <v>551</v>
      </c>
      <c r="T16" s="7">
        <f>S16/R16*100</f>
        <v>110.2</v>
      </c>
    </row>
    <row r="17" spans="1:20" s="10" customFormat="1" ht="37.5" customHeight="1">
      <c r="A17" s="358"/>
      <c r="B17" s="221"/>
      <c r="C17" s="385"/>
      <c r="D17" s="386"/>
      <c r="E17" s="387"/>
      <c r="F17" s="378"/>
      <c r="G17" s="9"/>
      <c r="H17" s="6"/>
      <c r="I17" s="7"/>
      <c r="J17" s="7"/>
      <c r="K17" s="7"/>
      <c r="L17" s="379">
        <v>4</v>
      </c>
      <c r="M17" s="379" t="s">
        <v>117</v>
      </c>
      <c r="N17" s="380"/>
      <c r="O17" s="381" t="s">
        <v>282</v>
      </c>
      <c r="P17" s="220"/>
      <c r="Q17" s="382">
        <f>SUM(Q18:Q20)</f>
        <v>3943</v>
      </c>
      <c r="R17" s="390"/>
      <c r="S17" s="6"/>
      <c r="T17" s="7"/>
    </row>
    <row r="18" spans="1:20" s="10" customFormat="1" ht="37.5" customHeight="1">
      <c r="A18" s="358"/>
      <c r="B18" s="221"/>
      <c r="C18" s="385"/>
      <c r="D18" s="386"/>
      <c r="E18" s="387"/>
      <c r="F18" s="378"/>
      <c r="G18" s="9"/>
      <c r="H18" s="6"/>
      <c r="I18" s="7"/>
      <c r="J18" s="7"/>
      <c r="K18" s="7"/>
      <c r="L18" s="374">
        <v>5</v>
      </c>
      <c r="M18" s="374"/>
      <c r="N18" s="375" t="s">
        <v>112</v>
      </c>
      <c r="O18" s="376" t="s">
        <v>334</v>
      </c>
      <c r="P18" s="377">
        <v>841126</v>
      </c>
      <c r="Q18" s="378">
        <v>1443</v>
      </c>
      <c r="R18" s="390"/>
      <c r="S18" s="6"/>
      <c r="T18" s="7"/>
    </row>
    <row r="19" spans="1:20" s="10" customFormat="1" ht="37.5" customHeight="1">
      <c r="A19" s="358"/>
      <c r="B19" s="221"/>
      <c r="C19" s="385"/>
      <c r="D19" s="386"/>
      <c r="E19" s="387"/>
      <c r="F19" s="378"/>
      <c r="G19" s="9"/>
      <c r="H19" s="6"/>
      <c r="I19" s="7"/>
      <c r="J19" s="7"/>
      <c r="K19" s="7"/>
      <c r="L19" s="374">
        <v>6</v>
      </c>
      <c r="M19" s="374"/>
      <c r="N19" s="375" t="s">
        <v>113</v>
      </c>
      <c r="O19" s="376" t="s">
        <v>335</v>
      </c>
      <c r="P19" s="377">
        <v>910502</v>
      </c>
      <c r="Q19" s="378">
        <v>1000</v>
      </c>
      <c r="R19" s="390"/>
      <c r="S19" s="6"/>
      <c r="T19" s="7"/>
    </row>
    <row r="20" spans="1:20" s="10" customFormat="1" ht="37.5" customHeight="1">
      <c r="A20" s="358"/>
      <c r="B20" s="221"/>
      <c r="C20" s="385"/>
      <c r="D20" s="386"/>
      <c r="E20" s="387"/>
      <c r="F20" s="378"/>
      <c r="G20" s="9"/>
      <c r="H20" s="6"/>
      <c r="I20" s="7"/>
      <c r="J20" s="7"/>
      <c r="K20" s="7"/>
      <c r="L20" s="374">
        <v>7</v>
      </c>
      <c r="M20" s="374"/>
      <c r="N20" s="375" t="s">
        <v>336</v>
      </c>
      <c r="O20" s="376" t="s">
        <v>337</v>
      </c>
      <c r="P20" s="377">
        <v>862101</v>
      </c>
      <c r="Q20" s="378">
        <v>1500</v>
      </c>
      <c r="R20" s="390"/>
      <c r="S20" s="6"/>
      <c r="T20" s="7"/>
    </row>
    <row r="21" spans="1:20" s="10" customFormat="1" ht="37.5" customHeight="1">
      <c r="A21" s="358"/>
      <c r="B21" s="221"/>
      <c r="C21" s="385"/>
      <c r="D21" s="386"/>
      <c r="E21" s="387"/>
      <c r="F21" s="378"/>
      <c r="G21" s="9"/>
      <c r="H21" s="6"/>
      <c r="I21" s="7"/>
      <c r="J21" s="7"/>
      <c r="K21" s="7"/>
      <c r="L21" s="374"/>
      <c r="M21" s="374"/>
      <c r="N21" s="358"/>
      <c r="O21" s="358"/>
      <c r="P21" s="377"/>
      <c r="Q21" s="378"/>
      <c r="R21" s="390"/>
      <c r="S21" s="6"/>
      <c r="T21" s="7"/>
    </row>
    <row r="22" spans="1:20" s="10" customFormat="1" ht="37.5" customHeight="1">
      <c r="A22" s="358"/>
      <c r="B22" s="221"/>
      <c r="C22" s="385"/>
      <c r="D22" s="386"/>
      <c r="E22" s="387"/>
      <c r="F22" s="378"/>
      <c r="G22" s="9"/>
      <c r="H22" s="6"/>
      <c r="I22" s="7"/>
      <c r="J22" s="7"/>
      <c r="K22" s="7"/>
      <c r="L22" s="379">
        <v>8</v>
      </c>
      <c r="M22" s="379" t="s">
        <v>114</v>
      </c>
      <c r="N22" s="359"/>
      <c r="O22" s="359" t="s">
        <v>338</v>
      </c>
      <c r="P22" s="220"/>
      <c r="Q22" s="382">
        <f>Q23</f>
        <v>2000</v>
      </c>
      <c r="R22" s="390"/>
      <c r="S22" s="6"/>
      <c r="T22" s="7"/>
    </row>
    <row r="23" spans="1:20" s="10" customFormat="1" ht="37.5" customHeight="1">
      <c r="A23" s="358"/>
      <c r="B23" s="221"/>
      <c r="C23" s="385"/>
      <c r="D23" s="386"/>
      <c r="E23" s="387"/>
      <c r="F23" s="378"/>
      <c r="G23" s="9"/>
      <c r="H23" s="11"/>
      <c r="I23" s="7"/>
      <c r="J23" s="7"/>
      <c r="K23" s="7"/>
      <c r="L23" s="374">
        <v>9</v>
      </c>
      <c r="M23" s="374"/>
      <c r="N23" s="375" t="s">
        <v>475</v>
      </c>
      <c r="O23" s="376" t="s">
        <v>339</v>
      </c>
      <c r="P23" s="377">
        <v>841126</v>
      </c>
      <c r="Q23" s="378">
        <v>2000</v>
      </c>
      <c r="R23" s="390">
        <v>80</v>
      </c>
      <c r="S23" s="6">
        <v>0</v>
      </c>
      <c r="T23" s="7">
        <f>S23/R23*100</f>
        <v>0</v>
      </c>
    </row>
    <row r="24" spans="1:20" s="10" customFormat="1" ht="37.5" customHeight="1">
      <c r="A24" s="581" t="s">
        <v>125</v>
      </c>
      <c r="B24" s="581"/>
      <c r="C24" s="581"/>
      <c r="D24" s="581"/>
      <c r="E24" s="294"/>
      <c r="F24" s="373">
        <f>F14</f>
        <v>6000</v>
      </c>
      <c r="G24" s="6" t="e">
        <f>#REF!+#REF!+#REF!+#REF!+#REF!+#REF!+#REF!+G14</f>
        <v>#REF!</v>
      </c>
      <c r="H24" s="6" t="e">
        <f>#REF!+#REF!+#REF!+#REF!+#REF!+#REF!+#REF!+H14</f>
        <v>#REF!</v>
      </c>
      <c r="I24" s="7" t="e">
        <f>H24/G24*100</f>
        <v>#REF!</v>
      </c>
      <c r="J24" s="7"/>
      <c r="K24" s="7"/>
      <c r="L24" s="502" t="s">
        <v>126</v>
      </c>
      <c r="M24" s="502"/>
      <c r="N24" s="502"/>
      <c r="O24" s="502"/>
      <c r="P24" s="334"/>
      <c r="Q24" s="213">
        <f>Q22+Q17+Q14</f>
        <v>6000</v>
      </c>
      <c r="R24" s="391" t="e">
        <f>R14+#REF!+#REF!+#REF!+#REF!+#REF!+#REF!</f>
        <v>#REF!</v>
      </c>
      <c r="S24" s="12" t="e">
        <f>S14+#REF!+#REF!+#REF!+#REF!</f>
        <v>#REF!</v>
      </c>
      <c r="T24" s="7" t="e">
        <f>S24/R24*100</f>
        <v>#REF!</v>
      </c>
    </row>
    <row r="25" spans="1:20" s="10" customFormat="1" ht="37.5" customHeight="1">
      <c r="A25" s="581" t="s">
        <v>127</v>
      </c>
      <c r="B25" s="581"/>
      <c r="C25" s="581"/>
      <c r="D25" s="581"/>
      <c r="E25" s="294"/>
      <c r="F25" s="373">
        <v>0</v>
      </c>
      <c r="G25" s="6" t="e">
        <f>#REF!-#REF!</f>
        <v>#REF!</v>
      </c>
      <c r="H25" s="6" t="e">
        <f>#REF!-#REF!</f>
        <v>#REF!</v>
      </c>
      <c r="I25" s="7" t="e">
        <f>H25/G25*100</f>
        <v>#REF!</v>
      </c>
      <c r="J25" s="7"/>
      <c r="K25" s="7"/>
      <c r="L25" s="636" t="s">
        <v>473</v>
      </c>
      <c r="M25" s="636"/>
      <c r="N25" s="636"/>
      <c r="O25" s="636"/>
      <c r="P25" s="292"/>
      <c r="Q25" s="383">
        <v>0</v>
      </c>
      <c r="R25" s="392"/>
      <c r="S25" s="11"/>
      <c r="T25" s="7"/>
    </row>
    <row r="26" spans="5:16" ht="23.25">
      <c r="E26" s="81"/>
      <c r="P26" s="81"/>
    </row>
    <row r="27" spans="5:16" ht="23.25">
      <c r="E27" s="81"/>
      <c r="P27" s="81"/>
    </row>
    <row r="28" spans="5:16" ht="23.25">
      <c r="E28" s="80"/>
      <c r="P28" s="85"/>
    </row>
    <row r="33" ht="23.25">
      <c r="O33" s="16"/>
    </row>
    <row r="36" ht="23.25">
      <c r="P36" s="86"/>
    </row>
  </sheetData>
  <sheetProtection/>
  <mergeCells count="28">
    <mergeCell ref="A1:T2"/>
    <mergeCell ref="A3:T4"/>
    <mergeCell ref="A5:T5"/>
    <mergeCell ref="A6:T6"/>
    <mergeCell ref="A7:D10"/>
    <mergeCell ref="E7:E10"/>
    <mergeCell ref="F7:F10"/>
    <mergeCell ref="G7:G10"/>
    <mergeCell ref="H7:H10"/>
    <mergeCell ref="A11:A12"/>
    <mergeCell ref="T7:T10"/>
    <mergeCell ref="B13:D13"/>
    <mergeCell ref="P7:P10"/>
    <mergeCell ref="B12:D12"/>
    <mergeCell ref="B11:D11"/>
    <mergeCell ref="L11:L12"/>
    <mergeCell ref="M12:O12"/>
    <mergeCell ref="M13:O13"/>
    <mergeCell ref="A24:D24"/>
    <mergeCell ref="A25:D25"/>
    <mergeCell ref="L24:O24"/>
    <mergeCell ref="Q7:Q10"/>
    <mergeCell ref="R7:R10"/>
    <mergeCell ref="S7:S10"/>
    <mergeCell ref="L25:O25"/>
    <mergeCell ref="I7:I10"/>
    <mergeCell ref="L7:O10"/>
    <mergeCell ref="M11:O1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4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view="pageBreakPreview" zoomScale="85" zoomScaleSheetLayoutView="85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6" sqref="K6"/>
    </sheetView>
  </sheetViews>
  <sheetFormatPr defaultColWidth="9.00390625" defaultRowHeight="12.75"/>
  <cols>
    <col min="1" max="1" width="9.125" style="110" customWidth="1"/>
    <col min="2" max="2" width="33.25390625" style="94" bestFit="1" customWidth="1"/>
    <col min="3" max="3" width="26.75390625" style="94" customWidth="1"/>
    <col min="4" max="4" width="11.75390625" style="94" customWidth="1"/>
    <col min="5" max="5" width="10.625" style="94" customWidth="1"/>
    <col min="6" max="6" width="13.875" style="94" customWidth="1"/>
    <col min="7" max="7" width="9.625" style="94" customWidth="1"/>
    <col min="8" max="8" width="9.875" style="94" bestFit="1" customWidth="1"/>
    <col min="9" max="9" width="10.625" style="94" customWidth="1"/>
    <col min="10" max="10" width="9.875" style="94" bestFit="1" customWidth="1"/>
    <col min="11" max="11" width="14.375" style="94" bestFit="1" customWidth="1"/>
    <col min="12" max="12" width="16.25390625" style="94" bestFit="1" customWidth="1"/>
    <col min="13" max="13" width="10.75390625" style="94" customWidth="1"/>
    <col min="14" max="14" width="14.625" style="94" bestFit="1" customWidth="1"/>
    <col min="15" max="15" width="14.125" style="94" bestFit="1" customWidth="1"/>
    <col min="16" max="16" width="12.25390625" style="94" bestFit="1" customWidth="1"/>
    <col min="17" max="16384" width="9.125" style="94" customWidth="1"/>
  </cols>
  <sheetData>
    <row r="1" spans="1:16" s="97" customFormat="1" ht="88.5" customHeight="1">
      <c r="A1" s="648" t="s">
        <v>333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</row>
    <row r="2" spans="1:16" s="97" customFormat="1" ht="20.25">
      <c r="A2" s="649" t="s">
        <v>457</v>
      </c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</row>
    <row r="3" spans="1:16" s="97" customFormat="1" ht="20.25">
      <c r="A3" s="579" t="s">
        <v>130</v>
      </c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</row>
    <row r="4" spans="1:16" s="97" customFormat="1" ht="44.25" customHeight="1">
      <c r="A4" s="570" t="s">
        <v>410</v>
      </c>
      <c r="B4" s="205" t="s">
        <v>407</v>
      </c>
      <c r="C4" s="205" t="s">
        <v>364</v>
      </c>
      <c r="D4" s="205" t="s">
        <v>363</v>
      </c>
      <c r="E4" s="205" t="s">
        <v>365</v>
      </c>
      <c r="F4" s="205" t="s">
        <v>366</v>
      </c>
      <c r="G4" s="205" t="s">
        <v>367</v>
      </c>
      <c r="H4" s="205" t="s">
        <v>368</v>
      </c>
      <c r="I4" s="205" t="s">
        <v>369</v>
      </c>
      <c r="J4" s="205" t="s">
        <v>370</v>
      </c>
      <c r="K4" s="205" t="s">
        <v>371</v>
      </c>
      <c r="L4" s="205" t="s">
        <v>372</v>
      </c>
      <c r="M4" s="205" t="s">
        <v>415</v>
      </c>
      <c r="N4" s="205" t="s">
        <v>416</v>
      </c>
      <c r="O4" s="205" t="s">
        <v>418</v>
      </c>
      <c r="P4" s="205" t="s">
        <v>419</v>
      </c>
    </row>
    <row r="5" spans="1:16" s="97" customFormat="1" ht="44.25" customHeight="1">
      <c r="A5" s="570"/>
      <c r="B5" s="205" t="s">
        <v>273</v>
      </c>
      <c r="C5" s="205" t="s">
        <v>423</v>
      </c>
      <c r="D5" s="205" t="s">
        <v>289</v>
      </c>
      <c r="E5" s="205" t="s">
        <v>290</v>
      </c>
      <c r="F5" s="205" t="s">
        <v>291</v>
      </c>
      <c r="G5" s="205" t="s">
        <v>292</v>
      </c>
      <c r="H5" s="205" t="s">
        <v>293</v>
      </c>
      <c r="I5" s="205" t="s">
        <v>294</v>
      </c>
      <c r="J5" s="205" t="s">
        <v>295</v>
      </c>
      <c r="K5" s="205" t="s">
        <v>296</v>
      </c>
      <c r="L5" s="205" t="s">
        <v>297</v>
      </c>
      <c r="M5" s="205" t="s">
        <v>298</v>
      </c>
      <c r="N5" s="205" t="s">
        <v>299</v>
      </c>
      <c r="O5" s="205" t="s">
        <v>300</v>
      </c>
      <c r="P5" s="205" t="s">
        <v>301</v>
      </c>
    </row>
    <row r="6" spans="1:16" ht="44.25" customHeight="1">
      <c r="A6" s="226">
        <v>1</v>
      </c>
      <c r="B6" s="570" t="s">
        <v>253</v>
      </c>
      <c r="C6" s="226" t="s">
        <v>302</v>
      </c>
      <c r="D6" s="367">
        <v>13198</v>
      </c>
      <c r="E6" s="367">
        <v>15720</v>
      </c>
      <c r="F6" s="367">
        <v>20321</v>
      </c>
      <c r="G6" s="367">
        <v>21618</v>
      </c>
      <c r="H6" s="367">
        <v>19877</v>
      </c>
      <c r="I6" s="367">
        <v>13180</v>
      </c>
      <c r="J6" s="367">
        <v>15670</v>
      </c>
      <c r="K6" s="367">
        <v>14944</v>
      </c>
      <c r="L6" s="367">
        <v>20133</v>
      </c>
      <c r="M6" s="367">
        <v>17488</v>
      </c>
      <c r="N6" s="367">
        <v>15340</v>
      </c>
      <c r="O6" s="367">
        <v>12340</v>
      </c>
      <c r="P6" s="369">
        <f>SUM(D6:O6)</f>
        <v>199829</v>
      </c>
    </row>
    <row r="7" spans="1:16" ht="44.25" customHeight="1">
      <c r="A7" s="226">
        <v>2</v>
      </c>
      <c r="B7" s="570"/>
      <c r="C7" s="226" t="s">
        <v>303</v>
      </c>
      <c r="D7" s="367">
        <v>18259</v>
      </c>
      <c r="E7" s="367">
        <v>16933</v>
      </c>
      <c r="F7" s="367">
        <v>17314</v>
      </c>
      <c r="G7" s="367">
        <v>16750</v>
      </c>
      <c r="H7" s="367">
        <v>16820</v>
      </c>
      <c r="I7" s="367">
        <v>17111</v>
      </c>
      <c r="J7" s="367">
        <v>17933</v>
      </c>
      <c r="K7" s="367">
        <v>17620</v>
      </c>
      <c r="L7" s="367">
        <v>17388</v>
      </c>
      <c r="M7" s="367">
        <v>16977</v>
      </c>
      <c r="N7" s="367">
        <v>17138</v>
      </c>
      <c r="O7" s="367">
        <v>19652</v>
      </c>
      <c r="P7" s="369">
        <f>SUM(D7:O7)</f>
        <v>209895</v>
      </c>
    </row>
    <row r="8" spans="1:17" ht="44.25" customHeight="1">
      <c r="A8" s="226">
        <v>3</v>
      </c>
      <c r="B8" s="570" t="s">
        <v>330</v>
      </c>
      <c r="C8" s="226" t="s">
        <v>302</v>
      </c>
      <c r="D8" s="367">
        <v>1560</v>
      </c>
      <c r="E8" s="367">
        <v>1678</v>
      </c>
      <c r="F8" s="367">
        <v>1678</v>
      </c>
      <c r="G8" s="367">
        <v>1678</v>
      </c>
      <c r="H8" s="367">
        <v>1678</v>
      </c>
      <c r="I8" s="367">
        <v>1678</v>
      </c>
      <c r="J8" s="367">
        <v>1678</v>
      </c>
      <c r="K8" s="367">
        <v>1678</v>
      </c>
      <c r="L8" s="367">
        <v>1678</v>
      </c>
      <c r="M8" s="367">
        <v>1678</v>
      </c>
      <c r="N8" s="367">
        <v>1682</v>
      </c>
      <c r="O8" s="367">
        <v>1682</v>
      </c>
      <c r="P8" s="369">
        <f>SUM(D8:O8)</f>
        <v>20026</v>
      </c>
      <c r="Q8" s="109"/>
    </row>
    <row r="9" spans="1:16" ht="44.25" customHeight="1">
      <c r="A9" s="226">
        <v>4</v>
      </c>
      <c r="B9" s="570"/>
      <c r="C9" s="226" t="s">
        <v>303</v>
      </c>
      <c r="D9" s="367">
        <v>4621</v>
      </c>
      <c r="E9" s="367">
        <v>4590</v>
      </c>
      <c r="F9" s="367">
        <v>4610</v>
      </c>
      <c r="G9" s="367">
        <v>4611</v>
      </c>
      <c r="H9" s="367">
        <v>4577</v>
      </c>
      <c r="I9" s="367">
        <v>4580</v>
      </c>
      <c r="J9" s="367">
        <v>4610</v>
      </c>
      <c r="K9" s="367">
        <v>4623</v>
      </c>
      <c r="L9" s="367">
        <v>4612</v>
      </c>
      <c r="M9" s="367">
        <v>4599</v>
      </c>
      <c r="N9" s="367">
        <v>4620</v>
      </c>
      <c r="O9" s="367">
        <v>4683</v>
      </c>
      <c r="P9" s="369">
        <f>SUM(D9:O9)</f>
        <v>55336</v>
      </c>
    </row>
    <row r="10" spans="1:16" ht="44.25" customHeight="1">
      <c r="A10" s="393"/>
      <c r="B10" s="650"/>
      <c r="C10" s="394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7"/>
    </row>
    <row r="11" spans="1:16" ht="44.25" customHeight="1" thickBot="1">
      <c r="A11" s="393"/>
      <c r="B11" s="650"/>
      <c r="C11" s="394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7"/>
    </row>
    <row r="12" spans="1:16" s="146" customFormat="1" ht="44.25" customHeight="1">
      <c r="A12" s="395">
        <v>5</v>
      </c>
      <c r="B12" s="570" t="s">
        <v>304</v>
      </c>
      <c r="C12" s="395" t="s">
        <v>302</v>
      </c>
      <c r="D12" s="398">
        <f aca="true" t="shared" si="0" ref="D12:P12">SUM(D6+D8+D10)</f>
        <v>14758</v>
      </c>
      <c r="E12" s="398">
        <f t="shared" si="0"/>
        <v>17398</v>
      </c>
      <c r="F12" s="398">
        <f t="shared" si="0"/>
        <v>21999</v>
      </c>
      <c r="G12" s="398">
        <f t="shared" si="0"/>
        <v>23296</v>
      </c>
      <c r="H12" s="398">
        <f t="shared" si="0"/>
        <v>21555</v>
      </c>
      <c r="I12" s="398">
        <f t="shared" si="0"/>
        <v>14858</v>
      </c>
      <c r="J12" s="398">
        <f t="shared" si="0"/>
        <v>17348</v>
      </c>
      <c r="K12" s="398">
        <f t="shared" si="0"/>
        <v>16622</v>
      </c>
      <c r="L12" s="398">
        <f t="shared" si="0"/>
        <v>21811</v>
      </c>
      <c r="M12" s="398">
        <f t="shared" si="0"/>
        <v>19166</v>
      </c>
      <c r="N12" s="398">
        <f t="shared" si="0"/>
        <v>17022</v>
      </c>
      <c r="O12" s="398">
        <f t="shared" si="0"/>
        <v>14022</v>
      </c>
      <c r="P12" s="369">
        <f t="shared" si="0"/>
        <v>219855</v>
      </c>
    </row>
    <row r="13" spans="1:16" s="147" customFormat="1" ht="44.25" customHeight="1" thickBot="1">
      <c r="A13" s="395">
        <v>6</v>
      </c>
      <c r="B13" s="570"/>
      <c r="C13" s="395" t="s">
        <v>303</v>
      </c>
      <c r="D13" s="398">
        <f aca="true" t="shared" si="1" ref="D13:P13">SUM(D7+D9+D11)</f>
        <v>22880</v>
      </c>
      <c r="E13" s="398">
        <f t="shared" si="1"/>
        <v>21523</v>
      </c>
      <c r="F13" s="398">
        <f t="shared" si="1"/>
        <v>21924</v>
      </c>
      <c r="G13" s="398">
        <f t="shared" si="1"/>
        <v>21361</v>
      </c>
      <c r="H13" s="398">
        <f t="shared" si="1"/>
        <v>21397</v>
      </c>
      <c r="I13" s="398">
        <f t="shared" si="1"/>
        <v>21691</v>
      </c>
      <c r="J13" s="398">
        <f t="shared" si="1"/>
        <v>22543</v>
      </c>
      <c r="K13" s="398">
        <f t="shared" si="1"/>
        <v>22243</v>
      </c>
      <c r="L13" s="398">
        <f t="shared" si="1"/>
        <v>22000</v>
      </c>
      <c r="M13" s="398">
        <f t="shared" si="1"/>
        <v>21576</v>
      </c>
      <c r="N13" s="398">
        <f t="shared" si="1"/>
        <v>21758</v>
      </c>
      <c r="O13" s="398">
        <f t="shared" si="1"/>
        <v>24335</v>
      </c>
      <c r="P13" s="369">
        <f t="shared" si="1"/>
        <v>265231</v>
      </c>
    </row>
    <row r="14" spans="1:16" s="148" customFormat="1" ht="44.25" customHeight="1">
      <c r="A14" s="395">
        <v>7</v>
      </c>
      <c r="B14" s="570"/>
      <c r="C14" s="395" t="s">
        <v>305</v>
      </c>
      <c r="D14" s="398">
        <f>SUM(D12-D13)</f>
        <v>-8122</v>
      </c>
      <c r="E14" s="398">
        <f aca="true" t="shared" si="2" ref="E14:P14">SUM(E12-E13)</f>
        <v>-4125</v>
      </c>
      <c r="F14" s="398">
        <f t="shared" si="2"/>
        <v>75</v>
      </c>
      <c r="G14" s="398">
        <f t="shared" si="2"/>
        <v>1935</v>
      </c>
      <c r="H14" s="398">
        <f t="shared" si="2"/>
        <v>158</v>
      </c>
      <c r="I14" s="398">
        <f t="shared" si="2"/>
        <v>-6833</v>
      </c>
      <c r="J14" s="398">
        <f t="shared" si="2"/>
        <v>-5195</v>
      </c>
      <c r="K14" s="398">
        <f t="shared" si="2"/>
        <v>-5621</v>
      </c>
      <c r="L14" s="398">
        <f t="shared" si="2"/>
        <v>-189</v>
      </c>
      <c r="M14" s="398">
        <f t="shared" si="2"/>
        <v>-2410</v>
      </c>
      <c r="N14" s="398">
        <f t="shared" si="2"/>
        <v>-4736</v>
      </c>
      <c r="O14" s="398">
        <f t="shared" si="2"/>
        <v>-10313</v>
      </c>
      <c r="P14" s="369">
        <f t="shared" si="2"/>
        <v>-45376</v>
      </c>
    </row>
    <row r="15" spans="2:16" ht="12.75">
      <c r="B15" s="99"/>
      <c r="C15" s="99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</row>
    <row r="16" spans="2:16" ht="12.75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</row>
    <row r="17" spans="2:16" ht="12.75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</row>
    <row r="18" spans="2:16" ht="12.75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145"/>
    </row>
    <row r="19" spans="7:16" ht="12.75">
      <c r="G19" s="109"/>
      <c r="P19" s="109"/>
    </row>
    <row r="20" spans="8:16" ht="12.75">
      <c r="H20" s="109"/>
      <c r="P20" s="109"/>
    </row>
    <row r="23" spans="4:16" ht="12.75"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</row>
    <row r="26" ht="12.75">
      <c r="P26" s="109"/>
    </row>
    <row r="28" spans="7:16" ht="12.75">
      <c r="G28" s="109"/>
      <c r="P28" s="109"/>
    </row>
    <row r="30" ht="12.75">
      <c r="P30" s="109"/>
    </row>
    <row r="31" spans="7:16" ht="12.75">
      <c r="G31" s="109"/>
      <c r="L31" s="109"/>
      <c r="P31" s="109"/>
    </row>
    <row r="32" spans="4:16" ht="12.75"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</row>
    <row r="33" spans="4:16" ht="12.75">
      <c r="D33" s="109"/>
      <c r="F33" s="109"/>
      <c r="G33" s="109"/>
      <c r="I33" s="109"/>
      <c r="J33" s="109"/>
      <c r="K33" s="109"/>
      <c r="L33" s="109"/>
      <c r="M33" s="109"/>
      <c r="N33" s="109"/>
      <c r="O33" s="109"/>
      <c r="P33" s="109"/>
    </row>
  </sheetData>
  <sheetProtection/>
  <mergeCells count="8">
    <mergeCell ref="A4:A5"/>
    <mergeCell ref="A1:P1"/>
    <mergeCell ref="A2:P2"/>
    <mergeCell ref="A3:P3"/>
    <mergeCell ref="B12:B14"/>
    <mergeCell ref="B8:B9"/>
    <mergeCell ref="B10:B11"/>
    <mergeCell ref="B6:B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PageLayoutView="0" workbookViewId="0" topLeftCell="A16">
      <selection activeCell="A5" sqref="A5"/>
    </sheetView>
  </sheetViews>
  <sheetFormatPr defaultColWidth="9.00390625" defaultRowHeight="12.75"/>
  <cols>
    <col min="1" max="1" width="5.875" style="94" customWidth="1"/>
    <col min="2" max="2" width="45.25390625" style="94" bestFit="1" customWidth="1"/>
    <col min="3" max="3" width="24.75390625" style="94" customWidth="1"/>
    <col min="4" max="4" width="15.25390625" style="94" bestFit="1" customWidth="1"/>
    <col min="5" max="5" width="16.125" style="94" bestFit="1" customWidth="1"/>
    <col min="6" max="6" width="9.875" style="94" customWidth="1"/>
    <col min="7" max="7" width="8.875" style="94" customWidth="1"/>
    <col min="8" max="16384" width="9.125" style="94" customWidth="1"/>
  </cols>
  <sheetData>
    <row r="1" spans="1:16" ht="12.75" customHeight="1">
      <c r="A1" s="658" t="s">
        <v>474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</row>
    <row r="2" spans="1:16" ht="12.75" customHeight="1">
      <c r="A2" s="658"/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</row>
    <row r="3" spans="1:16" ht="12.75" customHeight="1">
      <c r="A3" s="658"/>
      <c r="B3" s="658"/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658"/>
      <c r="P3" s="658"/>
    </row>
    <row r="4" spans="1:16" ht="12.75" customHeight="1">
      <c r="A4" s="658"/>
      <c r="B4" s="658"/>
      <c r="C4" s="658"/>
      <c r="D4" s="658"/>
      <c r="E4" s="658"/>
      <c r="F4" s="658"/>
      <c r="G4" s="658"/>
      <c r="H4" s="658"/>
      <c r="I4" s="658"/>
      <c r="J4" s="658"/>
      <c r="K4" s="658"/>
      <c r="L4" s="658"/>
      <c r="M4" s="658"/>
      <c r="N4" s="658"/>
      <c r="O4" s="658"/>
      <c r="P4" s="658"/>
    </row>
    <row r="6" spans="9:11" ht="18.75">
      <c r="I6" s="95"/>
      <c r="J6" s="96"/>
      <c r="K6" s="167" t="s">
        <v>458</v>
      </c>
    </row>
    <row r="9" spans="1:16" ht="12.75" customHeight="1">
      <c r="A9" s="659" t="s">
        <v>255</v>
      </c>
      <c r="B9" s="660"/>
      <c r="C9" s="660"/>
      <c r="D9" s="660"/>
      <c r="E9" s="660"/>
      <c r="F9" s="660"/>
      <c r="G9" s="660"/>
      <c r="H9" s="660"/>
      <c r="I9" s="660"/>
      <c r="J9" s="660"/>
      <c r="K9" s="660"/>
      <c r="L9" s="660"/>
      <c r="M9" s="660"/>
      <c r="N9" s="660"/>
      <c r="O9" s="660"/>
      <c r="P9" s="661"/>
    </row>
    <row r="10" spans="1:16" ht="12.75" customHeight="1">
      <c r="A10" s="662"/>
      <c r="B10" s="663"/>
      <c r="C10" s="663"/>
      <c r="D10" s="663"/>
      <c r="E10" s="663"/>
      <c r="F10" s="663"/>
      <c r="G10" s="663"/>
      <c r="H10" s="663"/>
      <c r="I10" s="663"/>
      <c r="J10" s="663"/>
      <c r="K10" s="663"/>
      <c r="L10" s="663"/>
      <c r="M10" s="663"/>
      <c r="N10" s="663"/>
      <c r="O10" s="663"/>
      <c r="P10" s="664"/>
    </row>
    <row r="11" spans="1:16" ht="12.75" customHeight="1">
      <c r="A11" s="179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668" t="s">
        <v>321</v>
      </c>
      <c r="P11" s="668"/>
    </row>
    <row r="12" spans="1:16" s="96" customFormat="1" ht="12.75">
      <c r="A12" s="399"/>
      <c r="B12" s="400" t="s">
        <v>362</v>
      </c>
      <c r="C12" s="400" t="s">
        <v>408</v>
      </c>
      <c r="D12" s="400" t="s">
        <v>363</v>
      </c>
      <c r="E12" s="400" t="s">
        <v>365</v>
      </c>
      <c r="F12" s="400" t="s">
        <v>366</v>
      </c>
      <c r="G12" s="400" t="s">
        <v>367</v>
      </c>
      <c r="H12" s="400" t="s">
        <v>368</v>
      </c>
      <c r="I12" s="667" t="s">
        <v>369</v>
      </c>
      <c r="J12" s="667"/>
      <c r="K12" s="400" t="s">
        <v>370</v>
      </c>
      <c r="L12" s="400" t="s">
        <v>371</v>
      </c>
      <c r="M12" s="400" t="s">
        <v>372</v>
      </c>
      <c r="N12" s="400" t="s">
        <v>415</v>
      </c>
      <c r="O12" s="408" t="s">
        <v>416</v>
      </c>
      <c r="P12" s="409" t="s">
        <v>417</v>
      </c>
    </row>
    <row r="13" spans="1:16" s="97" customFormat="1" ht="12.75" customHeight="1">
      <c r="A13" s="652" t="s">
        <v>256</v>
      </c>
      <c r="B13" s="653" t="s">
        <v>257</v>
      </c>
      <c r="C13" s="653" t="s">
        <v>258</v>
      </c>
      <c r="D13" s="652" t="s">
        <v>259</v>
      </c>
      <c r="E13" s="652" t="s">
        <v>260</v>
      </c>
      <c r="F13" s="652" t="s">
        <v>261</v>
      </c>
      <c r="G13" s="655" t="s">
        <v>262</v>
      </c>
      <c r="H13" s="656"/>
      <c r="I13" s="656"/>
      <c r="J13" s="656"/>
      <c r="K13" s="656"/>
      <c r="L13" s="656"/>
      <c r="M13" s="656"/>
      <c r="N13" s="656"/>
      <c r="O13" s="657"/>
      <c r="P13" s="399" t="s">
        <v>263</v>
      </c>
    </row>
    <row r="14" spans="1:16" s="97" customFormat="1" ht="12.75" customHeight="1">
      <c r="A14" s="652"/>
      <c r="B14" s="653"/>
      <c r="C14" s="653"/>
      <c r="D14" s="652"/>
      <c r="E14" s="652"/>
      <c r="F14" s="652"/>
      <c r="G14" s="652" t="s">
        <v>341</v>
      </c>
      <c r="H14" s="652" t="s">
        <v>342</v>
      </c>
      <c r="I14" s="652" t="s">
        <v>343</v>
      </c>
      <c r="J14" s="652" t="s">
        <v>344</v>
      </c>
      <c r="K14" s="652" t="s">
        <v>345</v>
      </c>
      <c r="L14" s="652" t="s">
        <v>346</v>
      </c>
      <c r="M14" s="652" t="s">
        <v>347</v>
      </c>
      <c r="N14" s="652" t="s">
        <v>348</v>
      </c>
      <c r="O14" s="652" t="s">
        <v>349</v>
      </c>
      <c r="P14" s="410"/>
    </row>
    <row r="15" spans="1:16" s="97" customFormat="1" ht="12.75" customHeight="1">
      <c r="A15" s="652"/>
      <c r="B15" s="653"/>
      <c r="C15" s="653"/>
      <c r="D15" s="652"/>
      <c r="E15" s="652"/>
      <c r="F15" s="652"/>
      <c r="G15" s="652"/>
      <c r="H15" s="652"/>
      <c r="I15" s="652"/>
      <c r="J15" s="652"/>
      <c r="K15" s="652"/>
      <c r="L15" s="652"/>
      <c r="M15" s="652"/>
      <c r="N15" s="652"/>
      <c r="O15" s="652"/>
      <c r="P15" s="411"/>
    </row>
    <row r="16" spans="1:16" ht="20.25">
      <c r="A16" s="401" t="s">
        <v>340</v>
      </c>
      <c r="B16" s="349" t="s">
        <v>424</v>
      </c>
      <c r="C16" s="1"/>
      <c r="D16" s="1"/>
      <c r="E16" s="1"/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399">
        <v>0</v>
      </c>
    </row>
    <row r="17" spans="1:16" ht="12.75">
      <c r="A17" s="401"/>
      <c r="B17" s="1"/>
      <c r="C17" s="1"/>
      <c r="D17" s="402"/>
      <c r="E17" s="403"/>
      <c r="F17" s="1"/>
      <c r="G17" s="1"/>
      <c r="H17" s="1"/>
      <c r="I17" s="1"/>
      <c r="J17" s="1"/>
      <c r="K17" s="1"/>
      <c r="L17" s="1"/>
      <c r="M17" s="1"/>
      <c r="N17" s="1"/>
      <c r="O17" s="1"/>
      <c r="P17" s="399"/>
    </row>
    <row r="18" spans="1:16" ht="12.75">
      <c r="A18" s="401"/>
      <c r="B18" s="1"/>
      <c r="C18" s="1"/>
      <c r="D18" s="403"/>
      <c r="E18" s="403"/>
      <c r="F18" s="1"/>
      <c r="G18" s="1"/>
      <c r="H18" s="1"/>
      <c r="I18" s="1"/>
      <c r="J18" s="1"/>
      <c r="K18" s="1"/>
      <c r="L18" s="1"/>
      <c r="M18" s="1"/>
      <c r="N18" s="1"/>
      <c r="O18" s="1"/>
      <c r="P18" s="399"/>
    </row>
    <row r="19" spans="1:16" s="97" customFormat="1" ht="12.75">
      <c r="A19" s="399"/>
      <c r="B19" s="187" t="s">
        <v>263</v>
      </c>
      <c r="C19" s="399"/>
      <c r="D19" s="399"/>
      <c r="E19" s="399"/>
      <c r="F19" s="399">
        <f>SUM(F17:F18)</f>
        <v>0</v>
      </c>
      <c r="G19" s="399">
        <f>SUM(G17:G18)</f>
        <v>0</v>
      </c>
      <c r="H19" s="399">
        <f>SUM(H17:H18)</f>
        <v>0</v>
      </c>
      <c r="I19" s="399">
        <f>SUM(I17:I18)</f>
        <v>0</v>
      </c>
      <c r="J19" s="399">
        <f>SUM(J17:J18)</f>
        <v>0</v>
      </c>
      <c r="K19" s="399">
        <v>0</v>
      </c>
      <c r="L19" s="399">
        <v>0</v>
      </c>
      <c r="M19" s="399">
        <v>0</v>
      </c>
      <c r="N19" s="399">
        <v>0</v>
      </c>
      <c r="O19" s="399">
        <v>0</v>
      </c>
      <c r="P19" s="399">
        <v>0</v>
      </c>
    </row>
    <row r="20" spans="1:16" s="98" customFormat="1" ht="12.75">
      <c r="A20" s="404"/>
      <c r="B20" s="404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</row>
    <row r="21" spans="1:16" s="98" customFormat="1" ht="12.75">
      <c r="A21" s="404"/>
      <c r="B21" s="404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</row>
    <row r="22" spans="1:16" s="98" customFormat="1" ht="12.75">
      <c r="A22" s="404"/>
      <c r="B22" s="404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</row>
    <row r="23" spans="1:16" s="98" customFormat="1" ht="12.75">
      <c r="A23" s="404"/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</row>
    <row r="24" spans="1:16" s="98" customFormat="1" ht="12.75">
      <c r="A24" s="404"/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</row>
    <row r="25" spans="1:16" s="98" customFormat="1" ht="12.75">
      <c r="A25" s="404"/>
      <c r="B25" s="404"/>
      <c r="C25" s="404"/>
      <c r="D25" s="404"/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</row>
    <row r="26" spans="1:16" ht="12.75" customHeight="1">
      <c r="A26" s="659" t="s">
        <v>66</v>
      </c>
      <c r="B26" s="660"/>
      <c r="C26" s="660"/>
      <c r="D26" s="660"/>
      <c r="E26" s="660"/>
      <c r="F26" s="660"/>
      <c r="G26" s="660"/>
      <c r="H26" s="660"/>
      <c r="I26" s="660"/>
      <c r="J26" s="660"/>
      <c r="K26" s="660"/>
      <c r="L26" s="660"/>
      <c r="M26" s="660"/>
      <c r="N26" s="660"/>
      <c r="O26" s="660"/>
      <c r="P26" s="661"/>
    </row>
    <row r="27" spans="1:16" ht="12.75" customHeight="1">
      <c r="A27" s="662"/>
      <c r="B27" s="663"/>
      <c r="C27" s="663"/>
      <c r="D27" s="663"/>
      <c r="E27" s="663"/>
      <c r="F27" s="663"/>
      <c r="G27" s="663"/>
      <c r="H27" s="663"/>
      <c r="I27" s="663"/>
      <c r="J27" s="663"/>
      <c r="K27" s="663"/>
      <c r="L27" s="663"/>
      <c r="M27" s="663"/>
      <c r="N27" s="663"/>
      <c r="O27" s="663"/>
      <c r="P27" s="664"/>
    </row>
    <row r="28" spans="1:16" ht="12.75" customHeight="1">
      <c r="A28" s="179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665" t="s">
        <v>321</v>
      </c>
      <c r="P28" s="666"/>
    </row>
    <row r="29" spans="1:16" ht="12.75">
      <c r="A29" s="405"/>
      <c r="B29" s="187" t="s">
        <v>362</v>
      </c>
      <c r="C29" s="187" t="s">
        <v>408</v>
      </c>
      <c r="D29" s="187" t="s">
        <v>363</v>
      </c>
      <c r="E29" s="187" t="s">
        <v>365</v>
      </c>
      <c r="F29" s="187" t="s">
        <v>366</v>
      </c>
      <c r="G29" s="187" t="s">
        <v>367</v>
      </c>
      <c r="H29" s="187" t="s">
        <v>368</v>
      </c>
      <c r="I29" s="187" t="s">
        <v>369</v>
      </c>
      <c r="J29" s="187" t="s">
        <v>370</v>
      </c>
      <c r="K29" s="187" t="s">
        <v>371</v>
      </c>
      <c r="L29" s="187" t="s">
        <v>372</v>
      </c>
      <c r="M29" s="187" t="s">
        <v>415</v>
      </c>
      <c r="N29" s="187" t="s">
        <v>416</v>
      </c>
      <c r="O29" s="651" t="s">
        <v>417</v>
      </c>
      <c r="P29" s="651"/>
    </row>
    <row r="30" spans="1:16" ht="12.75">
      <c r="A30" s="652" t="s">
        <v>256</v>
      </c>
      <c r="B30" s="653" t="s">
        <v>264</v>
      </c>
      <c r="C30" s="653" t="s">
        <v>265</v>
      </c>
      <c r="D30" s="652" t="s">
        <v>266</v>
      </c>
      <c r="E30" s="652" t="s">
        <v>267</v>
      </c>
      <c r="F30" s="652" t="s">
        <v>261</v>
      </c>
      <c r="G30" s="652" t="s">
        <v>350</v>
      </c>
      <c r="H30" s="652"/>
      <c r="I30" s="654" t="s">
        <v>351</v>
      </c>
      <c r="J30" s="654"/>
      <c r="K30" s="654" t="s">
        <v>352</v>
      </c>
      <c r="L30" s="654"/>
      <c r="M30" s="654" t="s">
        <v>353</v>
      </c>
      <c r="N30" s="654"/>
      <c r="O30" s="651" t="s">
        <v>301</v>
      </c>
      <c r="P30" s="651"/>
    </row>
    <row r="31" spans="1:16" ht="12.75" customHeight="1">
      <c r="A31" s="652"/>
      <c r="B31" s="653"/>
      <c r="C31" s="653"/>
      <c r="D31" s="652"/>
      <c r="E31" s="652"/>
      <c r="F31" s="652"/>
      <c r="G31" s="652" t="s">
        <v>268</v>
      </c>
      <c r="H31" s="652" t="s">
        <v>269</v>
      </c>
      <c r="I31" s="652" t="s">
        <v>268</v>
      </c>
      <c r="J31" s="652" t="s">
        <v>269</v>
      </c>
      <c r="K31" s="652" t="s">
        <v>268</v>
      </c>
      <c r="L31" s="652" t="s">
        <v>269</v>
      </c>
      <c r="M31" s="652" t="s">
        <v>268</v>
      </c>
      <c r="N31" s="652" t="s">
        <v>269</v>
      </c>
      <c r="O31" s="669" t="s">
        <v>268</v>
      </c>
      <c r="P31" s="669" t="s">
        <v>269</v>
      </c>
    </row>
    <row r="32" spans="1:16" ht="12.75">
      <c r="A32" s="652"/>
      <c r="B32" s="653"/>
      <c r="C32" s="653"/>
      <c r="D32" s="652"/>
      <c r="E32" s="652"/>
      <c r="F32" s="652"/>
      <c r="G32" s="652"/>
      <c r="H32" s="652"/>
      <c r="I32" s="652"/>
      <c r="J32" s="652"/>
      <c r="K32" s="652"/>
      <c r="L32" s="652"/>
      <c r="M32" s="652"/>
      <c r="N32" s="652"/>
      <c r="O32" s="669"/>
      <c r="P32" s="669"/>
    </row>
    <row r="33" spans="1:16" ht="12.75">
      <c r="A33" s="401"/>
      <c r="B33" s="1"/>
      <c r="C33" s="1"/>
      <c r="D33" s="401"/>
      <c r="E33" s="401"/>
      <c r="F33" s="16"/>
      <c r="G33" s="1"/>
      <c r="H33" s="1"/>
      <c r="I33" s="1"/>
      <c r="J33" s="1"/>
      <c r="K33" s="1"/>
      <c r="L33" s="1"/>
      <c r="M33" s="1"/>
      <c r="N33" s="1"/>
      <c r="O33" s="399"/>
      <c r="P33" s="399"/>
    </row>
    <row r="34" spans="1:16" ht="20.25">
      <c r="A34" s="401" t="s">
        <v>164</v>
      </c>
      <c r="B34" s="349" t="s">
        <v>270</v>
      </c>
      <c r="C34" s="349" t="s">
        <v>470</v>
      </c>
      <c r="D34" s="406" t="s">
        <v>354</v>
      </c>
      <c r="E34" s="336" t="s">
        <v>354</v>
      </c>
      <c r="F34" s="16"/>
      <c r="G34" s="1"/>
      <c r="H34" s="1"/>
      <c r="I34" s="16"/>
      <c r="J34" s="16"/>
      <c r="K34" s="16"/>
      <c r="L34" s="16"/>
      <c r="M34" s="16"/>
      <c r="N34" s="16"/>
      <c r="O34" s="407"/>
      <c r="P34" s="407"/>
    </row>
    <row r="35" spans="1:16" ht="12.75">
      <c r="A35" s="401"/>
      <c r="B35" s="1"/>
      <c r="C35" s="1"/>
      <c r="D35" s="403"/>
      <c r="E35" s="401"/>
      <c r="F35" s="16"/>
      <c r="G35" s="1"/>
      <c r="H35" s="1"/>
      <c r="I35" s="16"/>
      <c r="J35" s="16"/>
      <c r="K35" s="16"/>
      <c r="L35" s="16"/>
      <c r="M35" s="16"/>
      <c r="N35" s="16"/>
      <c r="O35" s="407"/>
      <c r="P35" s="407"/>
    </row>
    <row r="36" spans="1:16" ht="20.25" customHeight="1">
      <c r="A36" s="405"/>
      <c r="B36" s="187" t="s">
        <v>271</v>
      </c>
      <c r="C36" s="405"/>
      <c r="D36" s="405"/>
      <c r="E36" s="405"/>
      <c r="F36" s="407">
        <f aca="true" t="shared" si="0" ref="F36:L36">SUM(F33:F35)</f>
        <v>0</v>
      </c>
      <c r="G36" s="407">
        <f t="shared" si="0"/>
        <v>0</v>
      </c>
      <c r="H36" s="407">
        <f t="shared" si="0"/>
        <v>0</v>
      </c>
      <c r="I36" s="407">
        <f t="shared" si="0"/>
        <v>0</v>
      </c>
      <c r="J36" s="407">
        <f t="shared" si="0"/>
        <v>0</v>
      </c>
      <c r="K36" s="407">
        <f t="shared" si="0"/>
        <v>0</v>
      </c>
      <c r="L36" s="407">
        <f t="shared" si="0"/>
        <v>0</v>
      </c>
      <c r="M36" s="407">
        <f>SUM(M33:M35)</f>
        <v>0</v>
      </c>
      <c r="N36" s="407">
        <f>SUM(N33:N35)</f>
        <v>0</v>
      </c>
      <c r="O36" s="407">
        <f>SUM(O33:O35)</f>
        <v>0</v>
      </c>
      <c r="P36" s="407">
        <f>SUM(P33:P35)</f>
        <v>0</v>
      </c>
    </row>
    <row r="37" spans="11:13" ht="12.75">
      <c r="K37" s="98"/>
      <c r="L37" s="98"/>
      <c r="M37" s="99"/>
    </row>
  </sheetData>
  <sheetProtection/>
  <mergeCells count="44">
    <mergeCell ref="O11:P11"/>
    <mergeCell ref="A13:A15"/>
    <mergeCell ref="B13:B15"/>
    <mergeCell ref="O30:P30"/>
    <mergeCell ref="O31:O32"/>
    <mergeCell ref="P31:P32"/>
    <mergeCell ref="E13:E15"/>
    <mergeCell ref="F13:F15"/>
    <mergeCell ref="F30:F32"/>
    <mergeCell ref="M30:N30"/>
    <mergeCell ref="A1:P4"/>
    <mergeCell ref="A9:P10"/>
    <mergeCell ref="A26:P27"/>
    <mergeCell ref="O28:P28"/>
    <mergeCell ref="G31:G32"/>
    <mergeCell ref="G14:G15"/>
    <mergeCell ref="J14:J15"/>
    <mergeCell ref="C13:C15"/>
    <mergeCell ref="D13:D15"/>
    <mergeCell ref="I12:J12"/>
    <mergeCell ref="G13:O13"/>
    <mergeCell ref="K14:K15"/>
    <mergeCell ref="O14:O15"/>
    <mergeCell ref="L14:L15"/>
    <mergeCell ref="M14:M15"/>
    <mergeCell ref="N14:N15"/>
    <mergeCell ref="I14:I15"/>
    <mergeCell ref="H14:H15"/>
    <mergeCell ref="A30:A32"/>
    <mergeCell ref="B30:B32"/>
    <mergeCell ref="C30:C32"/>
    <mergeCell ref="D30:D32"/>
    <mergeCell ref="E30:E32"/>
    <mergeCell ref="M31:M32"/>
    <mergeCell ref="G30:H30"/>
    <mergeCell ref="I30:J30"/>
    <mergeCell ref="K30:L30"/>
    <mergeCell ref="O29:P29"/>
    <mergeCell ref="H31:H32"/>
    <mergeCell ref="I31:I32"/>
    <mergeCell ref="J31:J32"/>
    <mergeCell ref="K31:K32"/>
    <mergeCell ref="L31:L32"/>
    <mergeCell ref="N31:N3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view="pageBreakPreview" zoomScale="85" zoomScaleSheetLayoutView="85" zoomScalePageLayoutView="0" workbookViewId="0" topLeftCell="A19">
      <selection activeCell="K7" sqref="K7"/>
    </sheetView>
  </sheetViews>
  <sheetFormatPr defaultColWidth="9.00390625" defaultRowHeight="12.75"/>
  <cols>
    <col min="1" max="1" width="9.375" style="110" customWidth="1"/>
    <col min="2" max="2" width="61.75390625" style="94" customWidth="1"/>
    <col min="3" max="3" width="23.875" style="94" customWidth="1"/>
    <col min="4" max="4" width="20.125" style="182" bestFit="1" customWidth="1"/>
    <col min="5" max="16384" width="9.125" style="94" customWidth="1"/>
  </cols>
  <sheetData>
    <row r="1" spans="1:4" ht="15.75">
      <c r="A1" s="670" t="s">
        <v>459</v>
      </c>
      <c r="B1" s="671"/>
      <c r="C1" s="671"/>
      <c r="D1" s="672"/>
    </row>
    <row r="2" spans="1:4" ht="30">
      <c r="A2" s="673" t="s">
        <v>406</v>
      </c>
      <c r="B2" s="674"/>
      <c r="C2" s="674"/>
      <c r="D2" s="675"/>
    </row>
    <row r="3" spans="1:4" ht="12.75" customHeight="1">
      <c r="A3" s="676" t="s">
        <v>404</v>
      </c>
      <c r="B3" s="677"/>
      <c r="C3" s="677"/>
      <c r="D3" s="678"/>
    </row>
    <row r="4" spans="1:4" ht="18.75" customHeight="1">
      <c r="A4" s="676"/>
      <c r="B4" s="677"/>
      <c r="C4" s="677"/>
      <c r="D4" s="678"/>
    </row>
    <row r="5" spans="1:4" ht="16.5" customHeight="1">
      <c r="A5" s="679"/>
      <c r="B5" s="680"/>
      <c r="C5" s="680"/>
      <c r="D5" s="681"/>
    </row>
    <row r="6" spans="1:4" ht="16.5" customHeight="1">
      <c r="A6" s="682" t="s">
        <v>272</v>
      </c>
      <c r="B6" s="412" t="s">
        <v>362</v>
      </c>
      <c r="C6" s="412" t="s">
        <v>408</v>
      </c>
      <c r="D6" s="412" t="s">
        <v>363</v>
      </c>
    </row>
    <row r="7" spans="1:4" ht="73.5" customHeight="1">
      <c r="A7" s="609"/>
      <c r="B7" s="233" t="s">
        <v>273</v>
      </c>
      <c r="C7" s="233" t="s">
        <v>277</v>
      </c>
      <c r="D7" s="233" t="s">
        <v>278</v>
      </c>
    </row>
    <row r="8" spans="1:4" s="181" customFormat="1" ht="45.75" customHeight="1">
      <c r="A8" s="233">
        <v>1</v>
      </c>
      <c r="B8" s="413" t="s">
        <v>274</v>
      </c>
      <c r="C8" s="233">
        <v>12</v>
      </c>
      <c r="D8" s="233">
        <v>1</v>
      </c>
    </row>
    <row r="9" spans="1:4" ht="45.75" customHeight="1">
      <c r="A9" s="414">
        <v>2</v>
      </c>
      <c r="B9" s="415" t="s">
        <v>275</v>
      </c>
      <c r="C9" s="416">
        <v>9</v>
      </c>
      <c r="D9" s="417">
        <v>1</v>
      </c>
    </row>
    <row r="10" spans="1:4" ht="45.75" customHeight="1">
      <c r="A10" s="414">
        <v>3</v>
      </c>
      <c r="B10" s="418" t="s">
        <v>460</v>
      </c>
      <c r="C10" s="416">
        <v>3</v>
      </c>
      <c r="D10" s="417">
        <v>0</v>
      </c>
    </row>
    <row r="11" spans="1:4" s="181" customFormat="1" ht="45.75" customHeight="1">
      <c r="A11" s="233">
        <v>4</v>
      </c>
      <c r="B11" s="413" t="s">
        <v>405</v>
      </c>
      <c r="C11" s="233">
        <v>14</v>
      </c>
      <c r="D11" s="233">
        <v>7</v>
      </c>
    </row>
    <row r="12" spans="1:4" ht="45.75" customHeight="1">
      <c r="A12" s="414">
        <v>5</v>
      </c>
      <c r="B12" s="415" t="s">
        <v>276</v>
      </c>
      <c r="C12" s="416">
        <v>14</v>
      </c>
      <c r="D12" s="417">
        <v>0</v>
      </c>
    </row>
    <row r="13" spans="1:4" ht="45.75" customHeight="1">
      <c r="A13" s="414">
        <v>6</v>
      </c>
      <c r="B13" s="418" t="s">
        <v>461</v>
      </c>
      <c r="C13" s="416">
        <v>0</v>
      </c>
      <c r="D13" s="417">
        <v>7</v>
      </c>
    </row>
    <row r="14" spans="1:4" s="181" customFormat="1" ht="45.75" customHeight="1">
      <c r="A14" s="233">
        <v>7</v>
      </c>
      <c r="B14" s="413" t="s">
        <v>462</v>
      </c>
      <c r="C14" s="233">
        <v>1</v>
      </c>
      <c r="D14" s="233">
        <v>0</v>
      </c>
    </row>
    <row r="15" spans="1:4" ht="45.75" customHeight="1">
      <c r="A15" s="414">
        <v>8</v>
      </c>
      <c r="B15" s="415" t="s">
        <v>276</v>
      </c>
      <c r="C15" s="416">
        <v>1</v>
      </c>
      <c r="D15" s="417">
        <v>0</v>
      </c>
    </row>
    <row r="16" spans="1:4" s="181" customFormat="1" ht="45.75" customHeight="1">
      <c r="A16" s="233">
        <v>9</v>
      </c>
      <c r="B16" s="413" t="s">
        <v>463</v>
      </c>
      <c r="C16" s="233">
        <v>1</v>
      </c>
      <c r="D16" s="205">
        <v>0</v>
      </c>
    </row>
    <row r="17" spans="1:4" ht="45.75" customHeight="1">
      <c r="A17" s="414">
        <v>10</v>
      </c>
      <c r="B17" s="415" t="s">
        <v>276</v>
      </c>
      <c r="C17" s="416">
        <v>1</v>
      </c>
      <c r="D17" s="417">
        <v>0</v>
      </c>
    </row>
    <row r="18" spans="1:4" s="181" customFormat="1" ht="45.75" customHeight="1">
      <c r="A18" s="233">
        <v>11</v>
      </c>
      <c r="B18" s="413" t="s">
        <v>464</v>
      </c>
      <c r="C18" s="233">
        <v>10</v>
      </c>
      <c r="D18" s="233">
        <v>4</v>
      </c>
    </row>
    <row r="19" spans="1:4" ht="45.75" customHeight="1">
      <c r="A19" s="414">
        <v>12</v>
      </c>
      <c r="B19" s="415" t="s">
        <v>276</v>
      </c>
      <c r="C19" s="416">
        <v>10</v>
      </c>
      <c r="D19" s="417">
        <v>0</v>
      </c>
    </row>
    <row r="20" spans="1:4" ht="45.75" customHeight="1">
      <c r="A20" s="414">
        <v>13</v>
      </c>
      <c r="B20" s="418" t="s">
        <v>461</v>
      </c>
      <c r="C20" s="414">
        <v>0</v>
      </c>
      <c r="D20" s="417">
        <v>4</v>
      </c>
    </row>
    <row r="21" spans="1:4" s="181" customFormat="1" ht="45.75" customHeight="1">
      <c r="A21" s="233">
        <v>14</v>
      </c>
      <c r="B21" s="413" t="s">
        <v>465</v>
      </c>
      <c r="C21" s="233">
        <v>24</v>
      </c>
      <c r="D21" s="233">
        <v>1</v>
      </c>
    </row>
    <row r="22" spans="1:4" ht="45.75" customHeight="1">
      <c r="A22" s="414">
        <v>15</v>
      </c>
      <c r="B22" s="415" t="s">
        <v>276</v>
      </c>
      <c r="C22" s="416">
        <v>24</v>
      </c>
      <c r="D22" s="417">
        <v>0</v>
      </c>
    </row>
    <row r="23" spans="1:4" ht="45.75" customHeight="1">
      <c r="A23" s="414">
        <v>16</v>
      </c>
      <c r="B23" s="418" t="s">
        <v>461</v>
      </c>
      <c r="C23" s="416">
        <v>0</v>
      </c>
      <c r="D23" s="417">
        <v>1</v>
      </c>
    </row>
    <row r="24" spans="1:4" s="119" customFormat="1" ht="45.75" customHeight="1">
      <c r="A24" s="233">
        <v>17</v>
      </c>
      <c r="B24" s="419" t="s">
        <v>438</v>
      </c>
      <c r="C24" s="233">
        <f>C8+C11+C14+C16+C18+C21</f>
        <v>62</v>
      </c>
      <c r="D24" s="233">
        <f>D8+D11+D14+D16+D18+D21</f>
        <v>13</v>
      </c>
    </row>
    <row r="25" spans="1:4" ht="15.75" customHeight="1">
      <c r="A25" s="683" t="s">
        <v>466</v>
      </c>
      <c r="B25" s="684"/>
      <c r="C25" s="684"/>
      <c r="D25" s="685"/>
    </row>
    <row r="26" spans="1:4" ht="29.25" customHeight="1">
      <c r="A26" s="686"/>
      <c r="B26" s="687"/>
      <c r="C26" s="687"/>
      <c r="D26" s="688"/>
    </row>
  </sheetData>
  <sheetProtection/>
  <mergeCells count="5">
    <mergeCell ref="A1:D1"/>
    <mergeCell ref="A2:D2"/>
    <mergeCell ref="A3:D5"/>
    <mergeCell ref="A6:A7"/>
    <mergeCell ref="A25:D2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view="pageBreakPreview" zoomScale="40" zoomScaleSheetLayoutView="40" zoomScalePageLayoutView="0" workbookViewId="0" topLeftCell="A1">
      <pane xSplit="3" ySplit="9" topLeftCell="D61" activePane="bottomRight" state="frozen"/>
      <selection pane="topLeft" activeCell="C74" sqref="C74"/>
      <selection pane="topRight" activeCell="C74" sqref="C74"/>
      <selection pane="bottomLeft" activeCell="C74" sqref="C74"/>
      <selection pane="bottomRight" activeCell="C14" sqref="C14"/>
    </sheetView>
  </sheetViews>
  <sheetFormatPr defaultColWidth="9.00390625" defaultRowHeight="12.75"/>
  <cols>
    <col min="1" max="1" width="14.875" style="135" customWidth="1"/>
    <col min="2" max="2" width="15.125" style="31" customWidth="1"/>
    <col min="3" max="3" width="163.625" style="19" customWidth="1"/>
    <col min="4" max="5" width="49.25390625" style="19" customWidth="1"/>
    <col min="6" max="6" width="49.25390625" style="33" customWidth="1"/>
    <col min="7" max="16384" width="9.125" style="19" customWidth="1"/>
  </cols>
  <sheetData>
    <row r="1" spans="1:7" ht="27.75">
      <c r="A1" s="487" t="s">
        <v>450</v>
      </c>
      <c r="B1" s="488"/>
      <c r="C1" s="488"/>
      <c r="D1" s="488"/>
      <c r="E1" s="488"/>
      <c r="F1" s="489"/>
      <c r="G1" s="158"/>
    </row>
    <row r="2" spans="1:7" ht="33">
      <c r="A2" s="490" t="s">
        <v>323</v>
      </c>
      <c r="B2" s="491"/>
      <c r="C2" s="491"/>
      <c r="D2" s="491"/>
      <c r="E2" s="491"/>
      <c r="F2" s="492"/>
      <c r="G2" s="158"/>
    </row>
    <row r="3" spans="1:7" ht="75" customHeight="1">
      <c r="A3" s="493" t="s">
        <v>328</v>
      </c>
      <c r="B3" s="494"/>
      <c r="C3" s="494"/>
      <c r="D3" s="494"/>
      <c r="E3" s="494"/>
      <c r="F3" s="495"/>
      <c r="G3" s="158"/>
    </row>
    <row r="4" spans="1:7" ht="20.25">
      <c r="A4" s="496" t="s">
        <v>130</v>
      </c>
      <c r="B4" s="497"/>
      <c r="C4" s="497"/>
      <c r="D4" s="497"/>
      <c r="E4" s="497"/>
      <c r="F4" s="498"/>
      <c r="G4" s="158"/>
    </row>
    <row r="5" spans="1:6" ht="33">
      <c r="A5" s="499" t="s">
        <v>410</v>
      </c>
      <c r="B5" s="500" t="s">
        <v>362</v>
      </c>
      <c r="C5" s="500"/>
      <c r="D5" s="295" t="s">
        <v>408</v>
      </c>
      <c r="E5" s="295" t="s">
        <v>363</v>
      </c>
      <c r="F5" s="295" t="s">
        <v>365</v>
      </c>
    </row>
    <row r="6" spans="1:6" s="20" customFormat="1" ht="33">
      <c r="A6" s="499"/>
      <c r="B6" s="500" t="s">
        <v>413</v>
      </c>
      <c r="C6" s="500"/>
      <c r="D6" s="295" t="s">
        <v>131</v>
      </c>
      <c r="E6" s="295" t="s">
        <v>132</v>
      </c>
      <c r="F6" s="295" t="s">
        <v>133</v>
      </c>
    </row>
    <row r="7" spans="1:6" ht="20.25" customHeight="1">
      <c r="A7" s="499"/>
      <c r="B7" s="500"/>
      <c r="C7" s="500"/>
      <c r="D7" s="501" t="s">
        <v>134</v>
      </c>
      <c r="E7" s="501"/>
      <c r="F7" s="501"/>
    </row>
    <row r="8" spans="1:6" ht="20.25">
      <c r="A8" s="499"/>
      <c r="B8" s="500"/>
      <c r="C8" s="500"/>
      <c r="D8" s="501"/>
      <c r="E8" s="501"/>
      <c r="F8" s="501"/>
    </row>
    <row r="9" spans="1:6" s="24" customFormat="1" ht="21" thickBot="1">
      <c r="A9" s="499"/>
      <c r="B9" s="500"/>
      <c r="C9" s="500"/>
      <c r="D9" s="501"/>
      <c r="E9" s="501"/>
      <c r="F9" s="501"/>
    </row>
    <row r="10" spans="1:6" s="242" customFormat="1" ht="42" customHeight="1" thickBot="1">
      <c r="A10" s="253">
        <v>1</v>
      </c>
      <c r="B10" s="254" t="s">
        <v>69</v>
      </c>
      <c r="C10" s="255" t="s">
        <v>135</v>
      </c>
      <c r="D10" s="256">
        <f>'ÖNO bevételei'!D10+'PH bevételei'!D10</f>
        <v>115415</v>
      </c>
      <c r="E10" s="256">
        <f>'ÖNO bevételei'!E10+'PH bevételei'!E10</f>
        <v>6000</v>
      </c>
      <c r="F10" s="256">
        <f>'ÖNO bevételei'!F10+'PH bevételei'!F10</f>
        <v>121415</v>
      </c>
    </row>
    <row r="11" spans="1:6" s="243" customFormat="1" ht="42" customHeight="1">
      <c r="A11" s="253">
        <v>2</v>
      </c>
      <c r="B11" s="257"/>
      <c r="C11" s="258" t="s">
        <v>188</v>
      </c>
      <c r="D11" s="256">
        <f>'ÖNO bevételei'!D11+'PH bevételei'!D11</f>
        <v>24906</v>
      </c>
      <c r="E11" s="256">
        <f>'ÖNO bevételei'!E11+'PH bevételei'!E11</f>
        <v>0</v>
      </c>
      <c r="F11" s="256">
        <f>'ÖNO bevételei'!F11+'PH bevételei'!F11</f>
        <v>24906</v>
      </c>
    </row>
    <row r="12" spans="1:6" s="21" customFormat="1" ht="42" customHeight="1">
      <c r="A12" s="260">
        <v>3</v>
      </c>
      <c r="B12" s="261" t="s">
        <v>164</v>
      </c>
      <c r="C12" s="262" t="s">
        <v>179</v>
      </c>
      <c r="D12" s="291">
        <f>'ÖNO bevételei'!D12+'PH bevételei'!D12</f>
        <v>400</v>
      </c>
      <c r="E12" s="291">
        <f>'ÖNO bevételei'!E12+'PH bevételei'!E12</f>
        <v>0</v>
      </c>
      <c r="F12" s="291">
        <f>'ÖNO bevételei'!F12+'PH bevételei'!F12</f>
        <v>400</v>
      </c>
    </row>
    <row r="13" spans="1:6" s="21" customFormat="1" ht="42" customHeight="1">
      <c r="A13" s="260">
        <v>4</v>
      </c>
      <c r="B13" s="261" t="s">
        <v>165</v>
      </c>
      <c r="C13" s="262" t="s">
        <v>180</v>
      </c>
      <c r="D13" s="291">
        <f>'ÖNO bevételei'!D13+'PH bevételei'!D13</f>
        <v>2566</v>
      </c>
      <c r="E13" s="291">
        <f>'ÖNO bevételei'!E13+'PH bevételei'!E13</f>
        <v>0</v>
      </c>
      <c r="F13" s="291">
        <f>'ÖNO bevételei'!F13+'PH bevételei'!F13</f>
        <v>2566</v>
      </c>
    </row>
    <row r="14" spans="1:6" s="21" customFormat="1" ht="42" customHeight="1">
      <c r="A14" s="260">
        <v>5</v>
      </c>
      <c r="B14" s="261" t="s">
        <v>166</v>
      </c>
      <c r="C14" s="265" t="s">
        <v>181</v>
      </c>
      <c r="D14" s="291">
        <f>'ÖNO bevételei'!D14+'PH bevételei'!D14</f>
        <v>18041</v>
      </c>
      <c r="E14" s="291">
        <f>'ÖNO bevételei'!E14+'PH bevételei'!E14</f>
        <v>0</v>
      </c>
      <c r="F14" s="291">
        <f>'ÖNO bevételei'!F14+'PH bevételei'!F14</f>
        <v>18041</v>
      </c>
    </row>
    <row r="15" spans="1:6" s="21" customFormat="1" ht="42" customHeight="1">
      <c r="A15" s="260">
        <v>6</v>
      </c>
      <c r="B15" s="261" t="s">
        <v>167</v>
      </c>
      <c r="C15" s="265" t="s">
        <v>182</v>
      </c>
      <c r="D15" s="291">
        <f>'ÖNO bevételei'!D15+'PH bevételei'!D15</f>
        <v>1126</v>
      </c>
      <c r="E15" s="291">
        <f>'ÖNO bevételei'!E15+'PH bevételei'!E15</f>
        <v>0</v>
      </c>
      <c r="F15" s="291">
        <f>'ÖNO bevételei'!F15+'PH bevételei'!F15</f>
        <v>1126</v>
      </c>
    </row>
    <row r="16" spans="1:6" s="21" customFormat="1" ht="42" customHeight="1">
      <c r="A16" s="260">
        <v>7</v>
      </c>
      <c r="B16" s="261" t="s">
        <v>168</v>
      </c>
      <c r="C16" s="265" t="s">
        <v>183</v>
      </c>
      <c r="D16" s="291">
        <f>'ÖNO bevételei'!D16+'PH bevételei'!D16</f>
        <v>150</v>
      </c>
      <c r="E16" s="291">
        <f>'ÖNO bevételei'!E16+'PH bevételei'!E16</f>
        <v>0</v>
      </c>
      <c r="F16" s="291">
        <f>'ÖNO bevételei'!F16+'PH bevételei'!F16</f>
        <v>150</v>
      </c>
    </row>
    <row r="17" spans="1:6" s="21" customFormat="1" ht="42" customHeight="1">
      <c r="A17" s="260">
        <v>8</v>
      </c>
      <c r="B17" s="261" t="s">
        <v>169</v>
      </c>
      <c r="C17" s="265" t="s">
        <v>184</v>
      </c>
      <c r="D17" s="291">
        <f>'ÖNO bevételei'!D17+'PH bevételei'!D17</f>
        <v>2623</v>
      </c>
      <c r="E17" s="291">
        <f>'ÖNO bevételei'!E17+'PH bevételei'!E17</f>
        <v>0</v>
      </c>
      <c r="F17" s="291">
        <f>'ÖNO bevételei'!F17+'PH bevételei'!F17</f>
        <v>2623</v>
      </c>
    </row>
    <row r="18" spans="1:6" s="244" customFormat="1" ht="42" customHeight="1">
      <c r="A18" s="253">
        <v>9</v>
      </c>
      <c r="B18" s="257"/>
      <c r="C18" s="258" t="s">
        <v>189</v>
      </c>
      <c r="D18" s="256">
        <f>'ÖNO bevételei'!D18+'PH bevételei'!D18</f>
        <v>90509</v>
      </c>
      <c r="E18" s="256">
        <f>'ÖNO bevételei'!E18+'PH bevételei'!E18</f>
        <v>6000</v>
      </c>
      <c r="F18" s="256">
        <f>'ÖNO bevételei'!F18+'PH bevételei'!F18</f>
        <v>96509</v>
      </c>
    </row>
    <row r="19" spans="1:6" s="22" customFormat="1" ht="42" customHeight="1">
      <c r="A19" s="266">
        <v>10</v>
      </c>
      <c r="B19" s="267"/>
      <c r="C19" s="268" t="s">
        <v>190</v>
      </c>
      <c r="D19" s="291">
        <f>'ÖNO bevételei'!D19+'PH bevételei'!D19</f>
        <v>9300</v>
      </c>
      <c r="E19" s="291">
        <f>'ÖNO bevételei'!E19+'PH bevételei'!E19</f>
        <v>6000</v>
      </c>
      <c r="F19" s="291">
        <f>'ÖNO bevételei'!F19+'PH bevételei'!F19</f>
        <v>15300</v>
      </c>
    </row>
    <row r="20" spans="1:6" s="21" customFormat="1" ht="42" customHeight="1">
      <c r="A20" s="260">
        <v>11</v>
      </c>
      <c r="B20" s="261" t="s">
        <v>170</v>
      </c>
      <c r="C20" s="265" t="s">
        <v>136</v>
      </c>
      <c r="D20" s="291">
        <f>'ÖNO bevételei'!D20+'PH bevételei'!D20</f>
        <v>0</v>
      </c>
      <c r="E20" s="291">
        <f>'ÖNO bevételei'!E20+'PH bevételei'!E20</f>
        <v>6000</v>
      </c>
      <c r="F20" s="291">
        <f>'ÖNO bevételei'!F20+'PH bevételei'!F20</f>
        <v>6000</v>
      </c>
    </row>
    <row r="21" spans="1:6" s="21" customFormat="1" ht="42" customHeight="1">
      <c r="A21" s="260">
        <v>12</v>
      </c>
      <c r="B21" s="261" t="s">
        <v>171</v>
      </c>
      <c r="C21" s="265" t="s">
        <v>137</v>
      </c>
      <c r="D21" s="291">
        <f>'ÖNO bevételei'!D21+'PH bevételei'!D21</f>
        <v>9000</v>
      </c>
      <c r="E21" s="291">
        <f>'ÖNO bevételei'!E21+'PH bevételei'!E21</f>
        <v>0</v>
      </c>
      <c r="F21" s="291">
        <f>'ÖNO bevételei'!F21+'PH bevételei'!F21</f>
        <v>9000</v>
      </c>
    </row>
    <row r="22" spans="1:6" s="21" customFormat="1" ht="42" customHeight="1">
      <c r="A22" s="260">
        <v>13</v>
      </c>
      <c r="B22" s="261" t="s">
        <v>172</v>
      </c>
      <c r="C22" s="265" t="s">
        <v>138</v>
      </c>
      <c r="D22" s="291">
        <f>'ÖNO bevételei'!D22+'PH bevételei'!D22</f>
        <v>300</v>
      </c>
      <c r="E22" s="291">
        <f>'ÖNO bevételei'!E22+'PH bevételei'!E22</f>
        <v>0</v>
      </c>
      <c r="F22" s="291">
        <f>'ÖNO bevételei'!F22+'PH bevételei'!F22</f>
        <v>300</v>
      </c>
    </row>
    <row r="23" spans="1:6" s="22" customFormat="1" ht="42" customHeight="1">
      <c r="A23" s="260">
        <v>14</v>
      </c>
      <c r="B23" s="267"/>
      <c r="C23" s="268" t="s">
        <v>191</v>
      </c>
      <c r="D23" s="291">
        <f>'ÖNO bevételei'!D23+'PH bevételei'!D23</f>
        <v>80688</v>
      </c>
      <c r="E23" s="291">
        <f>'ÖNO bevételei'!E23+'PH bevételei'!E23</f>
        <v>0</v>
      </c>
      <c r="F23" s="291">
        <f>'ÖNO bevételei'!F23+'PH bevételei'!F23</f>
        <v>80688</v>
      </c>
    </row>
    <row r="24" spans="1:6" s="21" customFormat="1" ht="42" customHeight="1">
      <c r="A24" s="260">
        <v>15</v>
      </c>
      <c r="B24" s="261" t="s">
        <v>173</v>
      </c>
      <c r="C24" s="265" t="s">
        <v>205</v>
      </c>
      <c r="D24" s="291">
        <f>'ÖNO bevételei'!D24+'PH bevételei'!D24</f>
        <v>10591</v>
      </c>
      <c r="E24" s="291">
        <f>'ÖNO bevételei'!E24+'PH bevételei'!E24</f>
        <v>0</v>
      </c>
      <c r="F24" s="291">
        <f>'ÖNO bevételei'!F24+'PH bevételei'!F24</f>
        <v>10591</v>
      </c>
    </row>
    <row r="25" spans="1:6" s="21" customFormat="1" ht="42" customHeight="1">
      <c r="A25" s="260">
        <v>16</v>
      </c>
      <c r="B25" s="261" t="s">
        <v>174</v>
      </c>
      <c r="C25" s="265" t="s">
        <v>139</v>
      </c>
      <c r="D25" s="291">
        <f>'ÖNO bevételei'!D25+'PH bevételei'!D25</f>
        <v>59897</v>
      </c>
      <c r="E25" s="291">
        <f>'ÖNO bevételei'!E25+'PH bevételei'!E25</f>
        <v>0</v>
      </c>
      <c r="F25" s="291">
        <f>'ÖNO bevételei'!F25+'PH bevételei'!F25</f>
        <v>59897</v>
      </c>
    </row>
    <row r="26" spans="1:6" s="21" customFormat="1" ht="42" customHeight="1">
      <c r="A26" s="260">
        <v>17</v>
      </c>
      <c r="B26" s="261" t="s">
        <v>175</v>
      </c>
      <c r="C26" s="265" t="s">
        <v>140</v>
      </c>
      <c r="D26" s="291">
        <f>'ÖNO bevételei'!D26+'PH bevételei'!D26</f>
        <v>10000</v>
      </c>
      <c r="E26" s="291">
        <f>'ÖNO bevételei'!E26+'PH bevételei'!E26</f>
        <v>0</v>
      </c>
      <c r="F26" s="291">
        <f>'ÖNO bevételei'!F26+'PH bevételei'!F26</f>
        <v>10000</v>
      </c>
    </row>
    <row r="27" spans="1:6" s="21" customFormat="1" ht="42" customHeight="1">
      <c r="A27" s="260">
        <v>18</v>
      </c>
      <c r="B27" s="261" t="s">
        <v>176</v>
      </c>
      <c r="C27" s="265" t="s">
        <v>141</v>
      </c>
      <c r="D27" s="291">
        <f>'ÖNO bevételei'!D27+'PH bevételei'!D27</f>
        <v>200</v>
      </c>
      <c r="E27" s="291">
        <f>'ÖNO bevételei'!E27+'PH bevételei'!E27</f>
        <v>0</v>
      </c>
      <c r="F27" s="291">
        <f>'ÖNO bevételei'!F27+'PH bevételei'!F27</f>
        <v>200</v>
      </c>
    </row>
    <row r="28" spans="1:6" s="22" customFormat="1" ht="42" customHeight="1">
      <c r="A28" s="260">
        <v>19</v>
      </c>
      <c r="B28" s="261" t="s">
        <v>177</v>
      </c>
      <c r="C28" s="268" t="s">
        <v>192</v>
      </c>
      <c r="D28" s="291">
        <f>'ÖNO bevételei'!D28+'PH bevételei'!D28</f>
        <v>100</v>
      </c>
      <c r="E28" s="291">
        <f>'ÖNO bevételei'!E28+'PH bevételei'!E28</f>
        <v>0</v>
      </c>
      <c r="F28" s="291">
        <f>'ÖNO bevételei'!F28+'PH bevételei'!F28</f>
        <v>100</v>
      </c>
    </row>
    <row r="29" spans="1:6" s="245" customFormat="1" ht="42" customHeight="1" thickBot="1">
      <c r="A29" s="260">
        <v>20</v>
      </c>
      <c r="B29" s="261" t="s">
        <v>178</v>
      </c>
      <c r="C29" s="268" t="s">
        <v>471</v>
      </c>
      <c r="D29" s="291">
        <f>'ÖNO bevételei'!D29+'PH bevételei'!D29</f>
        <v>421</v>
      </c>
      <c r="E29" s="291">
        <f>'ÖNO bevételei'!E29+'PH bevételei'!E29</f>
        <v>0</v>
      </c>
      <c r="F29" s="291">
        <f>'ÖNO bevételei'!F29+'PH bevételei'!F29</f>
        <v>421</v>
      </c>
    </row>
    <row r="30" spans="1:6" s="242" customFormat="1" ht="42" customHeight="1" thickBot="1">
      <c r="A30" s="253">
        <v>21</v>
      </c>
      <c r="B30" s="254" t="s">
        <v>96</v>
      </c>
      <c r="C30" s="255" t="s">
        <v>187</v>
      </c>
      <c r="D30" s="256">
        <f>'ÖNO bevételei'!D30+'PH bevételei'!D30</f>
        <v>82074</v>
      </c>
      <c r="E30" s="256">
        <f>'ÖNO bevételei'!E30+'PH bevételei'!E30</f>
        <v>0</v>
      </c>
      <c r="F30" s="256">
        <f>'ÖNO bevételei'!F30+'PH bevételei'!F30</f>
        <v>82074</v>
      </c>
    </row>
    <row r="31" spans="1:6" s="246" customFormat="1" ht="42" customHeight="1">
      <c r="A31" s="260">
        <v>22</v>
      </c>
      <c r="B31" s="271"/>
      <c r="C31" s="272" t="s">
        <v>150</v>
      </c>
      <c r="D31" s="291">
        <f>'ÖNO bevételei'!D31+'PH bevételei'!D31</f>
        <v>82074</v>
      </c>
      <c r="E31" s="291">
        <f>'ÖNO bevételei'!E31+'PH bevételei'!E31</f>
        <v>0</v>
      </c>
      <c r="F31" s="291">
        <f>'ÖNO bevételei'!F31+'PH bevételei'!F31</f>
        <v>82074</v>
      </c>
    </row>
    <row r="32" spans="1:6" s="22" customFormat="1" ht="42" customHeight="1">
      <c r="A32" s="266">
        <v>23</v>
      </c>
      <c r="B32" s="261" t="s">
        <v>164</v>
      </c>
      <c r="C32" s="268" t="s">
        <v>194</v>
      </c>
      <c r="D32" s="291">
        <v>44937</v>
      </c>
      <c r="E32" s="291">
        <f>'ÖNO bevételei'!E32+'PH bevételei'!E32</f>
        <v>0</v>
      </c>
      <c r="F32" s="291">
        <f>'ÖNO bevételei'!F32+'PH bevételei'!F32</f>
        <v>44937</v>
      </c>
    </row>
    <row r="33" spans="1:6" s="22" customFormat="1" ht="42" customHeight="1">
      <c r="A33" s="266">
        <v>24</v>
      </c>
      <c r="B33" s="261" t="s">
        <v>165</v>
      </c>
      <c r="C33" s="268" t="s">
        <v>195</v>
      </c>
      <c r="D33" s="291">
        <f>'ÖNO bevételei'!D33+'PH bevételei'!D33</f>
        <v>0</v>
      </c>
      <c r="E33" s="291">
        <f>'ÖNO bevételei'!E33+'PH bevételei'!E33</f>
        <v>0</v>
      </c>
      <c r="F33" s="291">
        <f>'ÖNO bevételei'!F33+'PH bevételei'!F33</f>
        <v>0</v>
      </c>
    </row>
    <row r="34" spans="1:6" s="22" customFormat="1" ht="42" customHeight="1">
      <c r="A34" s="266">
        <v>25</v>
      </c>
      <c r="B34" s="261"/>
      <c r="C34" s="274" t="s">
        <v>196</v>
      </c>
      <c r="D34" s="291">
        <f>'ÖNO bevételei'!D34+'PH bevételei'!D34</f>
        <v>37137</v>
      </c>
      <c r="E34" s="291">
        <f>'ÖNO bevételei'!E34+'PH bevételei'!E34</f>
        <v>0</v>
      </c>
      <c r="F34" s="291">
        <f>'ÖNO bevételei'!F34+'PH bevételei'!F34</f>
        <v>37137</v>
      </c>
    </row>
    <row r="35" spans="1:6" s="21" customFormat="1" ht="42" customHeight="1">
      <c r="A35" s="260">
        <v>26</v>
      </c>
      <c r="B35" s="261" t="s">
        <v>166</v>
      </c>
      <c r="C35" s="262" t="s">
        <v>206</v>
      </c>
      <c r="D35" s="291">
        <f>'ÖNO bevételei'!D35+'PH bevételei'!D35</f>
        <v>5818</v>
      </c>
      <c r="E35" s="291">
        <f>'ÖNO bevételei'!E35+'PH bevételei'!E35</f>
        <v>0</v>
      </c>
      <c r="F35" s="291">
        <f>'ÖNO bevételei'!F35+'PH bevételei'!F35</f>
        <v>5818</v>
      </c>
    </row>
    <row r="36" spans="1:6" s="21" customFormat="1" ht="42" customHeight="1">
      <c r="A36" s="260">
        <v>27</v>
      </c>
      <c r="B36" s="261" t="s">
        <v>167</v>
      </c>
      <c r="C36" s="262" t="s">
        <v>322</v>
      </c>
      <c r="D36" s="291">
        <f>'ÖNO bevételei'!D36+'PH bevételei'!D36</f>
        <v>12038</v>
      </c>
      <c r="E36" s="291">
        <f>'ÖNO bevételei'!E36+'PH bevételei'!E36</f>
        <v>0</v>
      </c>
      <c r="F36" s="291">
        <f>'ÖNO bevételei'!F36+'PH bevételei'!F36</f>
        <v>12038</v>
      </c>
    </row>
    <row r="37" spans="1:6" s="21" customFormat="1" ht="42" customHeight="1">
      <c r="A37" s="260">
        <v>28</v>
      </c>
      <c r="B37" s="261" t="s">
        <v>168</v>
      </c>
      <c r="C37" s="262" t="s">
        <v>207</v>
      </c>
      <c r="D37" s="291">
        <f>'ÖNO bevételei'!D37+'PH bevételei'!D37</f>
        <v>693</v>
      </c>
      <c r="E37" s="291">
        <f>'ÖNO bevételei'!E37+'PH bevételei'!E37</f>
        <v>0</v>
      </c>
      <c r="F37" s="291">
        <f>'ÖNO bevételei'!F37+'PH bevételei'!F37</f>
        <v>693</v>
      </c>
    </row>
    <row r="38" spans="1:6" s="21" customFormat="1" ht="42" customHeight="1">
      <c r="A38" s="260">
        <v>29</v>
      </c>
      <c r="B38" s="261" t="s">
        <v>169</v>
      </c>
      <c r="C38" s="262" t="s">
        <v>208</v>
      </c>
      <c r="D38" s="291">
        <f>'ÖNO bevételei'!D38+'PH bevételei'!D38</f>
        <v>7013</v>
      </c>
      <c r="E38" s="291">
        <f>'ÖNO bevételei'!E38+'PH bevételei'!E38</f>
        <v>0</v>
      </c>
      <c r="F38" s="291">
        <f>'ÖNO bevételei'!F38+'PH bevételei'!F38</f>
        <v>7013</v>
      </c>
    </row>
    <row r="39" spans="1:6" s="21" customFormat="1" ht="42" customHeight="1">
      <c r="A39" s="260">
        <v>30</v>
      </c>
      <c r="B39" s="261" t="s">
        <v>170</v>
      </c>
      <c r="C39" s="262" t="s">
        <v>209</v>
      </c>
      <c r="D39" s="291">
        <f>'ÖNO bevételei'!D39+'PH bevételei'!D39</f>
        <v>11390</v>
      </c>
      <c r="E39" s="291">
        <f>'ÖNO bevételei'!E39+'PH bevételei'!E39</f>
        <v>0</v>
      </c>
      <c r="F39" s="291">
        <f>'ÖNO bevételei'!F39+'PH bevételei'!F39</f>
        <v>11390</v>
      </c>
    </row>
    <row r="40" spans="1:6" s="21" customFormat="1" ht="42" customHeight="1">
      <c r="A40" s="260">
        <v>31</v>
      </c>
      <c r="B40" s="261" t="s">
        <v>171</v>
      </c>
      <c r="C40" s="262" t="s">
        <v>210</v>
      </c>
      <c r="D40" s="291">
        <f>'ÖNO bevételei'!D40+'PH bevételei'!D40</f>
        <v>0</v>
      </c>
      <c r="E40" s="291">
        <f>'ÖNO bevételei'!E40+'PH bevételei'!E40</f>
        <v>0</v>
      </c>
      <c r="F40" s="291">
        <f>'ÖNO bevételei'!F40+'PH bevételei'!F40</f>
        <v>0</v>
      </c>
    </row>
    <row r="41" spans="1:6" s="21" customFormat="1" ht="42" customHeight="1">
      <c r="A41" s="260">
        <v>32</v>
      </c>
      <c r="B41" s="261" t="s">
        <v>172</v>
      </c>
      <c r="C41" s="262" t="s">
        <v>211</v>
      </c>
      <c r="D41" s="291">
        <f>'ÖNO bevételei'!D41+'PH bevételei'!D41</f>
        <v>185</v>
      </c>
      <c r="E41" s="291">
        <f>'ÖNO bevételei'!E41+'PH bevételei'!E41</f>
        <v>0</v>
      </c>
      <c r="F41" s="291">
        <f>'ÖNO bevételei'!F41+'PH bevételei'!F41</f>
        <v>185</v>
      </c>
    </row>
    <row r="42" spans="1:6" s="21" customFormat="1" ht="42" customHeight="1">
      <c r="A42" s="260">
        <v>33</v>
      </c>
      <c r="B42" s="261" t="s">
        <v>173</v>
      </c>
      <c r="C42" s="272" t="s">
        <v>197</v>
      </c>
      <c r="D42" s="291">
        <f>'ÖNO bevételei'!D42+'PH bevételei'!D42</f>
        <v>0</v>
      </c>
      <c r="E42" s="291">
        <f>'ÖNO bevételei'!E42+'PH bevételei'!E42</f>
        <v>0</v>
      </c>
      <c r="F42" s="291">
        <f>'ÖNO bevételei'!F42+'PH bevételei'!F42</f>
        <v>0</v>
      </c>
    </row>
    <row r="43" spans="1:6" s="21" customFormat="1" ht="42" customHeight="1">
      <c r="A43" s="260">
        <v>34</v>
      </c>
      <c r="B43" s="261" t="s">
        <v>174</v>
      </c>
      <c r="C43" s="272" t="s">
        <v>198</v>
      </c>
      <c r="D43" s="291">
        <f>'ÖNO bevételei'!D43+'PH bevételei'!D43</f>
        <v>0</v>
      </c>
      <c r="E43" s="291">
        <f>'ÖNO bevételei'!E43+'PH bevételei'!E43</f>
        <v>0</v>
      </c>
      <c r="F43" s="291">
        <f>'ÖNO bevételei'!F43+'PH bevételei'!F43</f>
        <v>0</v>
      </c>
    </row>
    <row r="44" spans="1:6" s="247" customFormat="1" ht="42" customHeight="1" thickBot="1">
      <c r="A44" s="260">
        <v>35</v>
      </c>
      <c r="B44" s="261" t="s">
        <v>175</v>
      </c>
      <c r="C44" s="272" t="s">
        <v>199</v>
      </c>
      <c r="D44" s="291">
        <f>'ÖNO bevételei'!D44+'PH bevételei'!D44</f>
        <v>0</v>
      </c>
      <c r="E44" s="291">
        <f>'ÖNO bevételei'!E44+'PH bevételei'!E44</f>
        <v>0</v>
      </c>
      <c r="F44" s="291">
        <f>'ÖNO bevételei'!F44+'PH bevételei'!F44</f>
        <v>0</v>
      </c>
    </row>
    <row r="45" spans="1:6" s="242" customFormat="1" ht="42" customHeight="1" thickBot="1">
      <c r="A45" s="253">
        <v>36</v>
      </c>
      <c r="B45" s="254" t="s">
        <v>129</v>
      </c>
      <c r="C45" s="255" t="s">
        <v>186</v>
      </c>
      <c r="D45" s="256">
        <f>'ÖNO bevételei'!D45+'PH bevételei'!D45</f>
        <v>0</v>
      </c>
      <c r="E45" s="256">
        <f>'ÖNO bevételei'!E45+'PH bevételei'!E45</f>
        <v>0</v>
      </c>
      <c r="F45" s="256">
        <f>'ÖNO bevételei'!F45+'PH bevételei'!F45</f>
        <v>0</v>
      </c>
    </row>
    <row r="46" spans="1:6" s="248" customFormat="1" ht="42" customHeight="1">
      <c r="A46" s="260">
        <v>37</v>
      </c>
      <c r="B46" s="261" t="s">
        <v>164</v>
      </c>
      <c r="C46" s="275" t="s">
        <v>200</v>
      </c>
      <c r="D46" s="291">
        <f>'ÖNO bevételei'!D46+'PH bevételei'!D46</f>
        <v>0</v>
      </c>
      <c r="E46" s="291">
        <f>'ÖNO bevételei'!E46+'PH bevételei'!E46</f>
        <v>0</v>
      </c>
      <c r="F46" s="291">
        <f>'ÖNO bevételei'!F46+'PH bevételei'!F46</f>
        <v>0</v>
      </c>
    </row>
    <row r="47" spans="1:6" s="21" customFormat="1" ht="42" customHeight="1">
      <c r="A47" s="260">
        <v>38</v>
      </c>
      <c r="B47" s="261" t="s">
        <v>165</v>
      </c>
      <c r="C47" s="275" t="s">
        <v>201</v>
      </c>
      <c r="D47" s="291">
        <f>'ÖNO bevételei'!D47+'PH bevételei'!D47</f>
        <v>0</v>
      </c>
      <c r="E47" s="291">
        <f>'ÖNO bevételei'!E47+'PH bevételei'!E47</f>
        <v>0</v>
      </c>
      <c r="F47" s="291">
        <f>'ÖNO bevételei'!F47+'PH bevételei'!F47</f>
        <v>0</v>
      </c>
    </row>
    <row r="48" spans="1:6" s="247" customFormat="1" ht="42" customHeight="1" thickBot="1">
      <c r="A48" s="260">
        <v>39</v>
      </c>
      <c r="B48" s="261" t="s">
        <v>166</v>
      </c>
      <c r="C48" s="275" t="s">
        <v>202</v>
      </c>
      <c r="D48" s="291">
        <f>'ÖNO bevételei'!D48+'PH bevételei'!D48</f>
        <v>0</v>
      </c>
      <c r="E48" s="291">
        <f>'ÖNO bevételei'!E48+'PH bevételei'!E48</f>
        <v>0</v>
      </c>
      <c r="F48" s="291">
        <f>'ÖNO bevételei'!F48+'PH bevételei'!F48</f>
        <v>0</v>
      </c>
    </row>
    <row r="49" spans="1:6" s="242" customFormat="1" ht="42" customHeight="1" thickBot="1">
      <c r="A49" s="253">
        <v>40</v>
      </c>
      <c r="B49" s="254" t="s">
        <v>116</v>
      </c>
      <c r="C49" s="255" t="s">
        <v>185</v>
      </c>
      <c r="D49" s="256">
        <f>'ÖNO bevételei'!D49+'PH bevételei'!D49</f>
        <v>13460</v>
      </c>
      <c r="E49" s="256">
        <f>'ÖNO bevételei'!E49+'PH bevételei'!E49</f>
        <v>0</v>
      </c>
      <c r="F49" s="256">
        <f>'ÖNO bevételei'!F49+'PH bevételei'!F49</f>
        <v>13460</v>
      </c>
    </row>
    <row r="50" spans="1:6" s="22" customFormat="1" ht="42" customHeight="1">
      <c r="A50" s="266">
        <v>41</v>
      </c>
      <c r="B50" s="261" t="s">
        <v>164</v>
      </c>
      <c r="C50" s="276" t="s">
        <v>151</v>
      </c>
      <c r="D50" s="291">
        <f>'ÖNO bevételei'!D50+'PH bevételei'!D50</f>
        <v>12910</v>
      </c>
      <c r="E50" s="291">
        <f>'ÖNO bevételei'!E50+'PH bevételei'!E50</f>
        <v>0</v>
      </c>
      <c r="F50" s="291">
        <f>'ÖNO bevételei'!F50+'PH bevételei'!F50</f>
        <v>12910</v>
      </c>
    </row>
    <row r="51" spans="1:6" s="21" customFormat="1" ht="42" customHeight="1">
      <c r="A51" s="260">
        <v>42</v>
      </c>
      <c r="B51" s="261" t="s">
        <v>165</v>
      </c>
      <c r="C51" s="276" t="s">
        <v>152</v>
      </c>
      <c r="D51" s="291">
        <f>'ÖNO bevételei'!D51+'PH bevételei'!D51</f>
        <v>0</v>
      </c>
      <c r="E51" s="291">
        <f>'ÖNO bevételei'!E51+'PH bevételei'!E51</f>
        <v>0</v>
      </c>
      <c r="F51" s="291">
        <f>'ÖNO bevételei'!F51+'PH bevételei'!F51</f>
        <v>0</v>
      </c>
    </row>
    <row r="52" spans="1:6" s="21" customFormat="1" ht="42" customHeight="1">
      <c r="A52" s="260">
        <v>43</v>
      </c>
      <c r="B52" s="261" t="s">
        <v>166</v>
      </c>
      <c r="C52" s="277" t="s">
        <v>142</v>
      </c>
      <c r="D52" s="291">
        <f>'ÖNO bevételei'!D52+'PH bevételei'!D52</f>
        <v>0</v>
      </c>
      <c r="E52" s="291">
        <f>'ÖNO bevételei'!E52+'PH bevételei'!E52</f>
        <v>0</v>
      </c>
      <c r="F52" s="291">
        <f>'ÖNO bevételei'!F52+'PH bevételei'!F52</f>
        <v>0</v>
      </c>
    </row>
    <row r="53" spans="1:6" s="21" customFormat="1" ht="42" customHeight="1">
      <c r="A53" s="260">
        <v>44</v>
      </c>
      <c r="B53" s="261" t="s">
        <v>167</v>
      </c>
      <c r="C53" s="276" t="s">
        <v>153</v>
      </c>
      <c r="D53" s="291">
        <f>'ÖNO bevételei'!D53+'PH bevételei'!D53</f>
        <v>0</v>
      </c>
      <c r="E53" s="291">
        <f>'ÖNO bevételei'!E53+'PH bevételei'!E53</f>
        <v>0</v>
      </c>
      <c r="F53" s="291">
        <f>'ÖNO bevételei'!F53+'PH bevételei'!F53</f>
        <v>0</v>
      </c>
    </row>
    <row r="54" spans="1:6" s="21" customFormat="1" ht="42" customHeight="1">
      <c r="A54" s="260">
        <v>45</v>
      </c>
      <c r="B54" s="261" t="s">
        <v>168</v>
      </c>
      <c r="C54" s="278" t="s">
        <v>154</v>
      </c>
      <c r="D54" s="291">
        <f>'ÖNO bevételei'!D54+'PH bevételei'!D54</f>
        <v>550</v>
      </c>
      <c r="E54" s="291">
        <f>'ÖNO bevételei'!E54+'PH bevételei'!E54</f>
        <v>0</v>
      </c>
      <c r="F54" s="291">
        <f>'ÖNO bevételei'!F54+'PH bevételei'!F54</f>
        <v>550</v>
      </c>
    </row>
    <row r="55" spans="1:6" s="21" customFormat="1" ht="42" customHeight="1" thickBot="1">
      <c r="A55" s="260">
        <v>46</v>
      </c>
      <c r="B55" s="261" t="s">
        <v>169</v>
      </c>
      <c r="C55" s="276" t="s">
        <v>155</v>
      </c>
      <c r="D55" s="291">
        <f>'ÖNO bevételei'!D55+'PH bevételei'!D55</f>
        <v>0</v>
      </c>
      <c r="E55" s="291">
        <f>'ÖNO bevételei'!E55+'PH bevételei'!E55</f>
        <v>0</v>
      </c>
      <c r="F55" s="291">
        <f>'ÖNO bevételei'!F55+'PH bevételei'!F55</f>
        <v>0</v>
      </c>
    </row>
    <row r="56" spans="1:6" s="249" customFormat="1" ht="42" customHeight="1" thickBot="1">
      <c r="A56" s="253">
        <v>47</v>
      </c>
      <c r="B56" s="254" t="s">
        <v>119</v>
      </c>
      <c r="C56" s="255" t="s">
        <v>203</v>
      </c>
      <c r="D56" s="256">
        <f>'ÖNO bevételei'!D56+'PH bevételei'!D56</f>
        <v>0</v>
      </c>
      <c r="E56" s="256">
        <f>'ÖNO bevételei'!E56+'PH bevételei'!E56</f>
        <v>0</v>
      </c>
      <c r="F56" s="256">
        <f>'ÖNO bevételei'!F56+'PH bevételei'!F56</f>
        <v>0</v>
      </c>
    </row>
    <row r="57" spans="1:6" s="250" customFormat="1" ht="42" customHeight="1">
      <c r="A57" s="279">
        <v>48</v>
      </c>
      <c r="B57" s="280" t="s">
        <v>164</v>
      </c>
      <c r="C57" s="281" t="s">
        <v>156</v>
      </c>
      <c r="D57" s="291">
        <f>'ÖNO bevételei'!D57+'PH bevételei'!D57</f>
        <v>0</v>
      </c>
      <c r="E57" s="291">
        <f>'ÖNO bevételei'!E57+'PH bevételei'!E57</f>
        <v>0</v>
      </c>
      <c r="F57" s="291">
        <f>'ÖNO bevételei'!F57+'PH bevételei'!F57</f>
        <v>0</v>
      </c>
    </row>
    <row r="58" spans="1:6" s="247" customFormat="1" ht="42" customHeight="1" thickBot="1">
      <c r="A58" s="260">
        <v>49</v>
      </c>
      <c r="B58" s="280" t="s">
        <v>165</v>
      </c>
      <c r="C58" s="275" t="s">
        <v>157</v>
      </c>
      <c r="D58" s="291">
        <f>'ÖNO bevételei'!D58+'PH bevételei'!D58</f>
        <v>0</v>
      </c>
      <c r="E58" s="291">
        <f>'ÖNO bevételei'!E58+'PH bevételei'!E58</f>
        <v>0</v>
      </c>
      <c r="F58" s="291">
        <f>'ÖNO bevételei'!F58+'PH bevételei'!F58</f>
        <v>0</v>
      </c>
    </row>
    <row r="59" spans="1:6" s="249" customFormat="1" ht="42" customHeight="1" thickBot="1">
      <c r="A59" s="253">
        <v>50</v>
      </c>
      <c r="B59" s="254" t="s">
        <v>118</v>
      </c>
      <c r="C59" s="255" t="s">
        <v>204</v>
      </c>
      <c r="D59" s="256">
        <f>'ÖNO bevételei'!D59+'PH bevételei'!D59</f>
        <v>0</v>
      </c>
      <c r="E59" s="256">
        <f>'ÖNO bevételei'!E59+'PH bevételei'!E59</f>
        <v>0</v>
      </c>
      <c r="F59" s="256">
        <f>'ÖNO bevételei'!F59+'PH bevételei'!F59</f>
        <v>0</v>
      </c>
    </row>
    <row r="60" spans="1:6" s="248" customFormat="1" ht="42" customHeight="1">
      <c r="A60" s="260">
        <v>51</v>
      </c>
      <c r="B60" s="261" t="s">
        <v>164</v>
      </c>
      <c r="C60" s="283" t="s">
        <v>143</v>
      </c>
      <c r="D60" s="291">
        <f>'ÖNO bevételei'!D60+'PH bevételei'!D60</f>
        <v>0</v>
      </c>
      <c r="E60" s="291">
        <f>'ÖNO bevételei'!E60+'PH bevételei'!E60</f>
        <v>0</v>
      </c>
      <c r="F60" s="291">
        <f>'ÖNO bevételei'!F60+'PH bevételei'!F60</f>
        <v>0</v>
      </c>
    </row>
    <row r="61" spans="1:6" s="21" customFormat="1" ht="42" customHeight="1">
      <c r="A61" s="260">
        <v>52</v>
      </c>
      <c r="B61" s="261" t="s">
        <v>165</v>
      </c>
      <c r="C61" s="284" t="s">
        <v>144</v>
      </c>
      <c r="D61" s="291">
        <f>'ÖNO bevételei'!D61+'PH bevételei'!D61</f>
        <v>0</v>
      </c>
      <c r="E61" s="291">
        <f>'ÖNO bevételei'!E61+'PH bevételei'!E61</f>
        <v>0</v>
      </c>
      <c r="F61" s="291">
        <f>'ÖNO bevételei'!F61+'PH bevételei'!F61</f>
        <v>0</v>
      </c>
    </row>
    <row r="62" spans="1:6" s="247" customFormat="1" ht="42" customHeight="1" thickBot="1">
      <c r="A62" s="260">
        <v>53</v>
      </c>
      <c r="B62" s="261" t="s">
        <v>166</v>
      </c>
      <c r="C62" s="284" t="s">
        <v>145</v>
      </c>
      <c r="D62" s="291">
        <f>'ÖNO bevételei'!D62+'PH bevételei'!D62</f>
        <v>0</v>
      </c>
      <c r="E62" s="291">
        <f>'ÖNO bevételei'!E62+'PH bevételei'!E62</f>
        <v>0</v>
      </c>
      <c r="F62" s="291">
        <f>'ÖNO bevételei'!F62+'PH bevételei'!F62</f>
        <v>0</v>
      </c>
    </row>
    <row r="63" spans="1:6" s="242" customFormat="1" ht="42" customHeight="1" thickBot="1">
      <c r="A63" s="253">
        <v>54</v>
      </c>
      <c r="B63" s="257"/>
      <c r="C63" s="255" t="s">
        <v>146</v>
      </c>
      <c r="D63" s="256">
        <f>'ÖNO bevételei'!D63+'PH bevételei'!D63</f>
        <v>210949</v>
      </c>
      <c r="E63" s="256">
        <f>'ÖNO bevételei'!E63+'PH bevételei'!E63</f>
        <v>6000</v>
      </c>
      <c r="F63" s="256">
        <f>'ÖNO bevételei'!F63+'PH bevételei'!F63</f>
        <v>216949</v>
      </c>
    </row>
    <row r="64" spans="1:6" s="251" customFormat="1" ht="42" customHeight="1" thickBot="1">
      <c r="A64" s="279">
        <v>55</v>
      </c>
      <c r="B64" s="285"/>
      <c r="C64" s="286"/>
      <c r="D64" s="291">
        <f>'ÖNO bevételei'!D64+'PH bevételei'!D64</f>
        <v>0</v>
      </c>
      <c r="E64" s="291">
        <f>'ÖNO bevételei'!E64+'PH bevételei'!E64</f>
        <v>0</v>
      </c>
      <c r="F64" s="291">
        <f>'ÖNO bevételei'!F64+'PH bevételei'!F64</f>
        <v>0</v>
      </c>
    </row>
    <row r="65" spans="1:6" s="249" customFormat="1" ht="42" customHeight="1" thickBot="1">
      <c r="A65" s="253">
        <v>56</v>
      </c>
      <c r="B65" s="254" t="s">
        <v>120</v>
      </c>
      <c r="C65" s="255" t="s">
        <v>162</v>
      </c>
      <c r="D65" s="256">
        <f>'ÖNO bevételei'!D65+'PH bevételei'!D65</f>
        <v>0</v>
      </c>
      <c r="E65" s="256">
        <f>'ÖNO bevételei'!E65+'PH bevételei'!E65</f>
        <v>0</v>
      </c>
      <c r="F65" s="256">
        <f>'ÖNO bevételei'!F65+'PH bevételei'!F65</f>
        <v>0</v>
      </c>
    </row>
    <row r="66" spans="1:6" s="248" customFormat="1" ht="42" customHeight="1">
      <c r="A66" s="260">
        <v>57</v>
      </c>
      <c r="B66" s="261" t="s">
        <v>164</v>
      </c>
      <c r="C66" s="275" t="s">
        <v>158</v>
      </c>
      <c r="D66" s="291">
        <f>'ÖNO bevételei'!D66+'PH bevételei'!D66</f>
        <v>0</v>
      </c>
      <c r="E66" s="291">
        <f>'ÖNO bevételei'!E66+'PH bevételei'!E66</f>
        <v>0</v>
      </c>
      <c r="F66" s="291">
        <f>'ÖNO bevételei'!F66+'PH bevételei'!F66</f>
        <v>0</v>
      </c>
    </row>
    <row r="67" spans="1:6" s="247" customFormat="1" ht="42" customHeight="1" thickBot="1">
      <c r="A67" s="260">
        <v>58</v>
      </c>
      <c r="B67" s="261" t="s">
        <v>165</v>
      </c>
      <c r="C67" s="275" t="s">
        <v>159</v>
      </c>
      <c r="D67" s="291">
        <f>'ÖNO bevételei'!D67+'PH bevételei'!D67</f>
        <v>0</v>
      </c>
      <c r="E67" s="291">
        <f>'ÖNO bevételei'!E67+'PH bevételei'!E67</f>
        <v>0</v>
      </c>
      <c r="F67" s="291">
        <f>'ÖNO bevételei'!F67+'PH bevételei'!F67</f>
        <v>0</v>
      </c>
    </row>
    <row r="68" spans="1:6" s="249" customFormat="1" ht="42" customHeight="1" thickBot="1">
      <c r="A68" s="253">
        <v>59</v>
      </c>
      <c r="B68" s="254" t="s">
        <v>123</v>
      </c>
      <c r="C68" s="255" t="s">
        <v>163</v>
      </c>
      <c r="D68" s="256">
        <f>'ÖNO bevételei'!D68+'PH bevételei'!D68</f>
        <v>2906</v>
      </c>
      <c r="E68" s="256">
        <f>'ÖNO bevételei'!E68+'PH bevételei'!E68</f>
        <v>0</v>
      </c>
      <c r="F68" s="256">
        <f>'ÖNO bevételei'!F68+'PH bevételei'!F68</f>
        <v>2906</v>
      </c>
    </row>
    <row r="69" spans="1:6" s="248" customFormat="1" ht="42" customHeight="1">
      <c r="A69" s="260">
        <v>60</v>
      </c>
      <c r="B69" s="261" t="s">
        <v>164</v>
      </c>
      <c r="C69" s="275" t="s">
        <v>160</v>
      </c>
      <c r="D69" s="291">
        <f>'ÖNO bevételei'!D69+'PH bevételei'!D69</f>
        <v>2906</v>
      </c>
      <c r="E69" s="291">
        <f>'ÖNO bevételei'!E69+'PH bevételei'!E69</f>
        <v>0</v>
      </c>
      <c r="F69" s="291">
        <f>'ÖNO bevételei'!F69+'PH bevételei'!F69</f>
        <v>2906</v>
      </c>
    </row>
    <row r="70" spans="1:6" s="247" customFormat="1" ht="42" customHeight="1" thickBot="1">
      <c r="A70" s="260">
        <v>61</v>
      </c>
      <c r="B70" s="261" t="s">
        <v>165</v>
      </c>
      <c r="C70" s="275" t="s">
        <v>161</v>
      </c>
      <c r="D70" s="291">
        <f>'ÖNO bevételei'!D70+'PH bevételei'!D70</f>
        <v>0</v>
      </c>
      <c r="E70" s="291">
        <f>'ÖNO bevételei'!E70+'PH bevételei'!E70</f>
        <v>0</v>
      </c>
      <c r="F70" s="291">
        <f>'ÖNO bevételei'!F70+'PH bevételei'!F70</f>
        <v>0</v>
      </c>
    </row>
    <row r="71" spans="1:6" s="249" customFormat="1" ht="42" customHeight="1" thickBot="1">
      <c r="A71" s="253">
        <v>62</v>
      </c>
      <c r="B71" s="254"/>
      <c r="C71" s="255" t="s">
        <v>147</v>
      </c>
      <c r="D71" s="256">
        <f>'ÖNO bevételei'!D71+'PH bevételei'!D71</f>
        <v>213855</v>
      </c>
      <c r="E71" s="256">
        <f>'ÖNO bevételei'!E71+'PH bevételei'!E71</f>
        <v>6000</v>
      </c>
      <c r="F71" s="256">
        <f>'ÖNO bevételei'!F71+'PH bevételei'!F71</f>
        <v>219855</v>
      </c>
    </row>
    <row r="72" spans="1:6" s="252" customFormat="1" ht="42" customHeight="1" thickBot="1">
      <c r="A72" s="260">
        <v>63</v>
      </c>
      <c r="B72" s="271"/>
      <c r="C72" s="272" t="s">
        <v>148</v>
      </c>
      <c r="D72" s="291">
        <f>'ÖNO bevételei'!D72+'PH bevételei'!D72</f>
        <v>45376</v>
      </c>
      <c r="E72" s="291">
        <f>'ÖNO bevételei'!E72+'PH bevételei'!E72</f>
        <v>0</v>
      </c>
      <c r="F72" s="291">
        <f>'ÖNO bevételei'!F72+'PH bevételei'!F72</f>
        <v>45376</v>
      </c>
    </row>
    <row r="73" spans="1:6" s="242" customFormat="1" ht="42" customHeight="1" thickBot="1">
      <c r="A73" s="253">
        <v>64</v>
      </c>
      <c r="B73" s="254"/>
      <c r="C73" s="255" t="s">
        <v>149</v>
      </c>
      <c r="D73" s="256">
        <f>'ÖNO bevételei'!D73+'PH bevételei'!D73</f>
        <v>259231</v>
      </c>
      <c r="E73" s="256">
        <f>'ÖNO bevételei'!E73+'PH bevételei'!E73</f>
        <v>6000</v>
      </c>
      <c r="F73" s="256">
        <f>'ÖNO bevételei'!F73+'PH bevételei'!F73</f>
        <v>265231</v>
      </c>
    </row>
    <row r="74" spans="1:6" ht="38.25">
      <c r="A74" s="287"/>
      <c r="B74" s="288"/>
      <c r="C74" s="289"/>
      <c r="D74" s="289"/>
      <c r="E74" s="289"/>
      <c r="F74" s="290"/>
    </row>
    <row r="75" ht="20.25">
      <c r="D75" s="92"/>
    </row>
    <row r="76" ht="20.25">
      <c r="D76" s="91"/>
    </row>
    <row r="78" ht="20.25">
      <c r="B78" s="32"/>
    </row>
  </sheetData>
  <sheetProtection/>
  <mergeCells count="8">
    <mergeCell ref="A1:F1"/>
    <mergeCell ref="A2:F2"/>
    <mergeCell ref="A3:F3"/>
    <mergeCell ref="A4:F4"/>
    <mergeCell ref="A5:A9"/>
    <mergeCell ref="B5:C5"/>
    <mergeCell ref="B6:C9"/>
    <mergeCell ref="D7:F9"/>
  </mergeCells>
  <printOptions horizontalCentered="1"/>
  <pageMargins left="1.4173228346456694" right="0.7874015748031497" top="0.984251968503937" bottom="0.984251968503937" header="0.5118110236220472" footer="0.5118110236220472"/>
  <pageSetup fitToHeight="1" fitToWidth="1" horizontalDpi="300" verticalDpi="300" orientation="portrait" paperSize="9" scale="2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="60" zoomScalePageLayoutView="0" workbookViewId="0" topLeftCell="A22">
      <selection activeCell="D34" sqref="D34"/>
    </sheetView>
  </sheetViews>
  <sheetFormatPr defaultColWidth="9.00390625" defaultRowHeight="12.75"/>
  <cols>
    <col min="1" max="1" width="12.375" style="110" customWidth="1"/>
    <col min="2" max="2" width="14.75390625" style="94" bestFit="1" customWidth="1"/>
    <col min="3" max="3" width="82.00390625" style="94" customWidth="1"/>
    <col min="4" max="4" width="32.25390625" style="94" customWidth="1"/>
    <col min="5" max="5" width="1.12109375" style="94" customWidth="1"/>
    <col min="6" max="6" width="1.00390625" style="94" customWidth="1"/>
    <col min="7" max="7" width="0.74609375" style="94" customWidth="1"/>
    <col min="8" max="16384" width="9.125" style="94" customWidth="1"/>
  </cols>
  <sheetData>
    <row r="1" spans="1:4" ht="20.25">
      <c r="A1" s="503" t="s">
        <v>451</v>
      </c>
      <c r="B1" s="504"/>
      <c r="C1" s="504"/>
      <c r="D1" s="505"/>
    </row>
    <row r="2" spans="1:7" ht="62.25" customHeight="1">
      <c r="A2" s="506" t="s">
        <v>412</v>
      </c>
      <c r="B2" s="507"/>
      <c r="C2" s="507"/>
      <c r="D2" s="508"/>
      <c r="E2" s="103"/>
      <c r="F2" s="103"/>
      <c r="G2" s="103"/>
    </row>
    <row r="3" spans="1:4" ht="30" customHeight="1">
      <c r="A3" s="173"/>
      <c r="B3" s="174"/>
      <c r="C3" s="174"/>
      <c r="D3" s="175"/>
    </row>
    <row r="4" spans="1:4" ht="25.5">
      <c r="A4" s="502" t="s">
        <v>410</v>
      </c>
      <c r="B4" s="191"/>
      <c r="C4" s="191" t="s">
        <v>407</v>
      </c>
      <c r="D4" s="191" t="s">
        <v>364</v>
      </c>
    </row>
    <row r="5" spans="1:10" s="96" customFormat="1" ht="25.5">
      <c r="A5" s="502"/>
      <c r="B5" s="191"/>
      <c r="C5" s="191" t="s">
        <v>0</v>
      </c>
      <c r="D5" s="191" t="s">
        <v>1</v>
      </c>
      <c r="E5" s="104"/>
      <c r="F5" s="104"/>
      <c r="G5" s="104"/>
      <c r="H5" s="104"/>
      <c r="I5" s="104"/>
      <c r="J5" s="104"/>
    </row>
    <row r="6" spans="1:10" s="105" customFormat="1" ht="25.5">
      <c r="A6" s="190">
        <v>1</v>
      </c>
      <c r="B6" s="190" t="s">
        <v>69</v>
      </c>
      <c r="C6" s="212" t="s">
        <v>2</v>
      </c>
      <c r="D6" s="213">
        <f>'ÖNO szem.jutt, járulék '!D6+'PH. szem.jutt, járulék'!D6</f>
        <v>66870</v>
      </c>
      <c r="E6" s="106"/>
      <c r="F6" s="106"/>
      <c r="G6" s="106"/>
      <c r="H6" s="106"/>
      <c r="I6" s="106"/>
      <c r="J6" s="106"/>
    </row>
    <row r="7" spans="1:4" s="105" customFormat="1" ht="25.5">
      <c r="A7" s="190">
        <v>2</v>
      </c>
      <c r="B7" s="211" t="s">
        <v>70</v>
      </c>
      <c r="C7" s="212" t="s">
        <v>27</v>
      </c>
      <c r="D7" s="213">
        <f>'ÖNO szem.jutt, járulék '!D7+'PH. szem.jutt, járulék'!D7</f>
        <v>56984</v>
      </c>
    </row>
    <row r="8" spans="1:4" ht="26.25">
      <c r="A8" s="221">
        <v>3</v>
      </c>
      <c r="B8" s="214" t="s">
        <v>71</v>
      </c>
      <c r="C8" s="215" t="s">
        <v>3</v>
      </c>
      <c r="D8" s="222">
        <f>'ÖNO szem.jutt, járulék '!D8+'PH. szem.jutt, járulék'!D8</f>
        <v>54246</v>
      </c>
    </row>
    <row r="9" spans="1:4" ht="26.25">
      <c r="A9" s="221">
        <v>4</v>
      </c>
      <c r="B9" s="214" t="s">
        <v>72</v>
      </c>
      <c r="C9" s="215" t="s">
        <v>4</v>
      </c>
      <c r="D9" s="222">
        <f>'ÖNO szem.jutt, járulék '!D9+'PH. szem.jutt, járulék'!D9</f>
        <v>0</v>
      </c>
    </row>
    <row r="10" spans="1:4" ht="26.25">
      <c r="A10" s="221">
        <v>5</v>
      </c>
      <c r="B10" s="214" t="s">
        <v>73</v>
      </c>
      <c r="C10" s="215" t="s">
        <v>5</v>
      </c>
      <c r="D10" s="222">
        <f>'ÖNO szem.jutt, járulék '!D10+'PH. szem.jutt, járulék'!D10</f>
        <v>0</v>
      </c>
    </row>
    <row r="11" spans="1:4" ht="52.5">
      <c r="A11" s="221">
        <v>6</v>
      </c>
      <c r="B11" s="214" t="s">
        <v>74</v>
      </c>
      <c r="C11" s="215" t="s">
        <v>6</v>
      </c>
      <c r="D11" s="222">
        <f>'ÖNO szem.jutt, járulék '!D11+'PH. szem.jutt, járulék'!D11</f>
        <v>2738</v>
      </c>
    </row>
    <row r="12" spans="1:4" ht="26.25">
      <c r="A12" s="221">
        <v>7</v>
      </c>
      <c r="B12" s="214" t="s">
        <v>75</v>
      </c>
      <c r="C12" s="215" t="s">
        <v>7</v>
      </c>
      <c r="D12" s="222">
        <f>'ÖNO szem.jutt, járulék '!D12+'PH. szem.jutt, járulék'!D12</f>
        <v>0</v>
      </c>
    </row>
    <row r="13" spans="1:4" ht="26.25">
      <c r="A13" s="221">
        <v>8</v>
      </c>
      <c r="B13" s="214" t="s">
        <v>76</v>
      </c>
      <c r="C13" s="215" t="s">
        <v>28</v>
      </c>
      <c r="D13" s="222">
        <f>'ÖNO szem.jutt, járulék '!D13+'PH. szem.jutt, járulék'!D13</f>
        <v>0</v>
      </c>
    </row>
    <row r="14" spans="1:9" s="105" customFormat="1" ht="25.5">
      <c r="A14" s="190">
        <v>9</v>
      </c>
      <c r="B14" s="211" t="s">
        <v>77</v>
      </c>
      <c r="C14" s="212" t="s">
        <v>8</v>
      </c>
      <c r="D14" s="213">
        <f>'ÖNO szem.jutt, járulék '!D14+'PH. szem.jutt, járulék'!D14</f>
        <v>7250</v>
      </c>
      <c r="I14" s="108"/>
    </row>
    <row r="15" spans="1:8" ht="26.25">
      <c r="A15" s="221">
        <v>10</v>
      </c>
      <c r="B15" s="214" t="s">
        <v>78</v>
      </c>
      <c r="C15" s="215" t="s">
        <v>9</v>
      </c>
      <c r="D15" s="222">
        <f>'ÖNO szem.jutt, járulék '!D15+'PH. szem.jutt, járulék'!D15</f>
        <v>0</v>
      </c>
      <c r="H15" s="71"/>
    </row>
    <row r="16" spans="1:4" ht="26.25">
      <c r="A16" s="221">
        <v>11</v>
      </c>
      <c r="B16" s="214" t="s">
        <v>79</v>
      </c>
      <c r="C16" s="215" t="s">
        <v>10</v>
      </c>
      <c r="D16" s="222">
        <f>'ÖNO szem.jutt, járulék '!D16+'PH. szem.jutt, járulék'!D16</f>
        <v>94</v>
      </c>
    </row>
    <row r="17" spans="1:4" ht="26.25">
      <c r="A17" s="221">
        <v>12</v>
      </c>
      <c r="B17" s="214" t="s">
        <v>80</v>
      </c>
      <c r="C17" s="217" t="s">
        <v>11</v>
      </c>
      <c r="D17" s="222">
        <f>'ÖNO szem.jutt, járulék '!D17+'PH. szem.jutt, járulék'!D17</f>
        <v>1350</v>
      </c>
    </row>
    <row r="18" spans="1:4" ht="26.25">
      <c r="A18" s="221">
        <v>13</v>
      </c>
      <c r="B18" s="214" t="s">
        <v>81</v>
      </c>
      <c r="C18" s="215" t="s">
        <v>12</v>
      </c>
      <c r="D18" s="222">
        <f>'ÖNO szem.jutt, járulék '!D18+'PH. szem.jutt, járulék'!D18</f>
        <v>0</v>
      </c>
    </row>
    <row r="19" spans="1:8" ht="26.25">
      <c r="A19" s="221">
        <v>14</v>
      </c>
      <c r="B19" s="214" t="s">
        <v>82</v>
      </c>
      <c r="C19" s="215" t="s">
        <v>325</v>
      </c>
      <c r="D19" s="222">
        <f>'ÖNO szem.jutt, járulék '!D19+'PH. szem.jutt, járulék'!D19</f>
        <v>0</v>
      </c>
      <c r="H19" s="71"/>
    </row>
    <row r="20" spans="1:4" ht="26.25">
      <c r="A20" s="221">
        <v>15</v>
      </c>
      <c r="B20" s="214" t="s">
        <v>83</v>
      </c>
      <c r="C20" s="215" t="s">
        <v>13</v>
      </c>
      <c r="D20" s="222">
        <f>'ÖNO szem.jutt, járulék '!D20+'PH. szem.jutt, járulék'!D20</f>
        <v>0</v>
      </c>
    </row>
    <row r="21" spans="1:4" ht="52.5">
      <c r="A21" s="221">
        <v>16</v>
      </c>
      <c r="B21" s="214" t="s">
        <v>84</v>
      </c>
      <c r="C21" s="218" t="s">
        <v>14</v>
      </c>
      <c r="D21" s="222">
        <f>'ÖNO szem.jutt, járulék '!D21+'PH. szem.jutt, járulék'!D21</f>
        <v>565</v>
      </c>
    </row>
    <row r="22" spans="1:8" ht="26.25">
      <c r="A22" s="221">
        <v>17</v>
      </c>
      <c r="B22" s="214" t="s">
        <v>85</v>
      </c>
      <c r="C22" s="215" t="s">
        <v>15</v>
      </c>
      <c r="D22" s="222">
        <f>'ÖNO szem.jutt, járulék '!D22+'PH. szem.jutt, járulék'!D22</f>
        <v>0</v>
      </c>
      <c r="H22" s="71"/>
    </row>
    <row r="23" spans="1:4" ht="26.25">
      <c r="A23" s="221">
        <v>18</v>
      </c>
      <c r="B23" s="214" t="s">
        <v>86</v>
      </c>
      <c r="C23" s="215" t="s">
        <v>16</v>
      </c>
      <c r="D23" s="222">
        <f>'ÖNO szem.jutt, járulék '!D23+'PH. szem.jutt, járulék'!D23</f>
        <v>188</v>
      </c>
    </row>
    <row r="24" spans="1:4" ht="52.5">
      <c r="A24" s="221">
        <v>19</v>
      </c>
      <c r="B24" s="214" t="s">
        <v>87</v>
      </c>
      <c r="C24" s="218" t="s">
        <v>17</v>
      </c>
      <c r="D24" s="222">
        <f>'ÖNO szem.jutt, járulék '!D24+'PH. szem.jutt, járulék'!D24</f>
        <v>50</v>
      </c>
    </row>
    <row r="25" spans="1:4" ht="26.25">
      <c r="A25" s="221">
        <v>20</v>
      </c>
      <c r="B25" s="214" t="s">
        <v>88</v>
      </c>
      <c r="C25" s="215" t="s">
        <v>18</v>
      </c>
      <c r="D25" s="222">
        <f>'ÖNO szem.jutt, járulék '!D25+'PH. szem.jutt, járulék'!D25</f>
        <v>0</v>
      </c>
    </row>
    <row r="26" spans="1:4" ht="26.25">
      <c r="A26" s="221">
        <v>21</v>
      </c>
      <c r="B26" s="214" t="s">
        <v>89</v>
      </c>
      <c r="C26" s="215" t="s">
        <v>19</v>
      </c>
      <c r="D26" s="222">
        <f>'ÖNO szem.jutt, járulék '!D26+'PH. szem.jutt, járulék'!D26</f>
        <v>0</v>
      </c>
    </row>
    <row r="27" spans="1:4" ht="26.25">
      <c r="A27" s="221">
        <v>22</v>
      </c>
      <c r="B27" s="214" t="s">
        <v>90</v>
      </c>
      <c r="C27" s="217" t="s">
        <v>20</v>
      </c>
      <c r="D27" s="222">
        <f>'ÖNO szem.jutt, járulék '!D27+'PH. szem.jutt, járulék'!D27</f>
        <v>3763</v>
      </c>
    </row>
    <row r="28" spans="1:4" ht="26.25">
      <c r="A28" s="221">
        <v>23</v>
      </c>
      <c r="B28" s="214" t="s">
        <v>91</v>
      </c>
      <c r="C28" s="215" t="s">
        <v>21</v>
      </c>
      <c r="D28" s="222">
        <f>'ÖNO szem.jutt, járulék '!D28+'PH. szem.jutt, járulék'!D28</f>
        <v>0</v>
      </c>
    </row>
    <row r="29" spans="1:10" ht="52.5">
      <c r="A29" s="221">
        <v>24</v>
      </c>
      <c r="B29" s="214" t="s">
        <v>92</v>
      </c>
      <c r="C29" s="218" t="s">
        <v>22</v>
      </c>
      <c r="D29" s="222">
        <f>'ÖNO szem.jutt, járulék '!D29+'PH. szem.jutt, járulék'!D29</f>
        <v>1240</v>
      </c>
      <c r="J29" s="94" t="s">
        <v>280</v>
      </c>
    </row>
    <row r="30" spans="1:4" s="105" customFormat="1" ht="25.5">
      <c r="A30" s="190">
        <v>25</v>
      </c>
      <c r="B30" s="211" t="s">
        <v>93</v>
      </c>
      <c r="C30" s="212" t="s">
        <v>23</v>
      </c>
      <c r="D30" s="213">
        <f>'ÖNO szem.jutt, járulék '!D30+'PH. szem.jutt, járulék'!D30</f>
        <v>2636</v>
      </c>
    </row>
    <row r="31" spans="1:4" ht="26.25">
      <c r="A31" s="221">
        <v>26</v>
      </c>
      <c r="B31" s="214" t="s">
        <v>94</v>
      </c>
      <c r="C31" s="215" t="s">
        <v>24</v>
      </c>
      <c r="D31" s="222">
        <f>'ÖNO szem.jutt, járulék '!D31+'PH. szem.jutt, járulék'!D31</f>
        <v>416</v>
      </c>
    </row>
    <row r="32" spans="1:4" ht="26.25">
      <c r="A32" s="221">
        <v>27</v>
      </c>
      <c r="B32" s="214" t="s">
        <v>95</v>
      </c>
      <c r="C32" s="215" t="s">
        <v>25</v>
      </c>
      <c r="D32" s="222">
        <f>'ÖNO szem.jutt, járulék '!D32+'PH. szem.jutt, járulék'!D32</f>
        <v>0</v>
      </c>
    </row>
    <row r="33" spans="1:4" ht="52.5">
      <c r="A33" s="221">
        <v>28</v>
      </c>
      <c r="B33" s="214" t="s">
        <v>326</v>
      </c>
      <c r="C33" s="215" t="s">
        <v>327</v>
      </c>
      <c r="D33" s="222">
        <f>'ÖNO szem.jutt, járulék '!D33+'PH. szem.jutt, járulék'!D33</f>
        <v>2220</v>
      </c>
    </row>
    <row r="34" spans="1:4" s="105" customFormat="1" ht="25.5">
      <c r="A34" s="190">
        <v>29</v>
      </c>
      <c r="B34" s="211" t="s">
        <v>96</v>
      </c>
      <c r="C34" s="212" t="s">
        <v>26</v>
      </c>
      <c r="D34" s="689">
        <f>'ÖNO szem.jutt, járulék '!D34+'PH. szem.jutt, járulék'!D34</f>
        <v>19621</v>
      </c>
    </row>
    <row r="35" ht="12.75">
      <c r="D35" s="109"/>
    </row>
  </sheetData>
  <sheetProtection/>
  <mergeCells count="3">
    <mergeCell ref="A4:A5"/>
    <mergeCell ref="A1:D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61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SheetLayoutView="100" zoomScalePageLayoutView="0" workbookViewId="0" topLeftCell="A1">
      <selection activeCell="A3" sqref="A3:A4"/>
    </sheetView>
  </sheetViews>
  <sheetFormatPr defaultColWidth="9.00390625" defaultRowHeight="12.75"/>
  <cols>
    <col min="1" max="1" width="11.375" style="194" customWidth="1"/>
    <col min="2" max="2" width="10.75390625" style="99" customWidth="1"/>
    <col min="3" max="3" width="46.125" style="94" customWidth="1"/>
    <col min="4" max="4" width="18.75390625" style="125" customWidth="1"/>
    <col min="5" max="5" width="0.37109375" style="94" customWidth="1"/>
    <col min="6" max="7" width="0.6171875" style="94" customWidth="1"/>
    <col min="8" max="16384" width="9.125" style="94" customWidth="1"/>
  </cols>
  <sheetData>
    <row r="1" spans="1:7" ht="12.75">
      <c r="A1" s="511" t="s">
        <v>452</v>
      </c>
      <c r="B1" s="511"/>
      <c r="C1" s="511"/>
      <c r="D1" s="511"/>
      <c r="E1" s="149"/>
      <c r="F1" s="149"/>
      <c r="G1" s="149"/>
    </row>
    <row r="2" spans="1:9" s="111" customFormat="1" ht="49.5" customHeight="1">
      <c r="A2" s="512" t="s">
        <v>476</v>
      </c>
      <c r="B2" s="512"/>
      <c r="C2" s="512"/>
      <c r="D2" s="512"/>
      <c r="E2" s="154"/>
      <c r="F2" s="154"/>
      <c r="G2" s="154"/>
      <c r="I2" s="112"/>
    </row>
    <row r="3" spans="1:9" s="111" customFormat="1" ht="49.5" customHeight="1">
      <c r="A3" s="509" t="s">
        <v>410</v>
      </c>
      <c r="B3" s="510" t="s">
        <v>362</v>
      </c>
      <c r="C3" s="510"/>
      <c r="D3" s="186" t="s">
        <v>408</v>
      </c>
      <c r="E3" s="113"/>
      <c r="F3" s="113"/>
      <c r="G3" s="113"/>
      <c r="I3" s="112"/>
    </row>
    <row r="4" spans="1:7" ht="31.5">
      <c r="A4" s="509"/>
      <c r="B4" s="510" t="s">
        <v>104</v>
      </c>
      <c r="C4" s="510"/>
      <c r="D4" s="186" t="s">
        <v>134</v>
      </c>
      <c r="E4" s="99"/>
      <c r="F4" s="99"/>
      <c r="G4" s="99"/>
    </row>
    <row r="5" spans="1:4" s="116" customFormat="1" ht="15.75">
      <c r="A5" s="192">
        <v>1</v>
      </c>
      <c r="B5" s="114" t="s">
        <v>69</v>
      </c>
      <c r="C5" s="155" t="s">
        <v>67</v>
      </c>
      <c r="D5" s="115">
        <f>'ÖNO dologi'!D5+'PH dologi'!D5</f>
        <v>56956</v>
      </c>
    </row>
    <row r="6" spans="1:4" s="118" customFormat="1" ht="15.75">
      <c r="A6" s="189">
        <v>2</v>
      </c>
      <c r="B6" s="117"/>
      <c r="C6" s="68" t="s">
        <v>29</v>
      </c>
      <c r="D6" s="127">
        <f>'ÖNO dologi'!D6+'PH dologi'!D6</f>
        <v>17055</v>
      </c>
    </row>
    <row r="7" spans="1:4" ht="15.75">
      <c r="A7" s="133">
        <v>3</v>
      </c>
      <c r="B7" s="107" t="s">
        <v>164</v>
      </c>
      <c r="C7" s="69" t="s">
        <v>30</v>
      </c>
      <c r="D7" s="128">
        <f>'ÖNO dologi'!D7+'PH dologi'!D7</f>
        <v>11406</v>
      </c>
    </row>
    <row r="8" spans="1:4" ht="15.75">
      <c r="A8" s="133">
        <v>4</v>
      </c>
      <c r="B8" s="107" t="s">
        <v>165</v>
      </c>
      <c r="C8" s="69" t="s">
        <v>31</v>
      </c>
      <c r="D8" s="128">
        <f>'ÖNO dologi'!D8+'PH dologi'!D8</f>
        <v>535</v>
      </c>
    </row>
    <row r="9" spans="1:4" ht="15.75">
      <c r="A9" s="133">
        <v>5</v>
      </c>
      <c r="B9" s="107" t="s">
        <v>166</v>
      </c>
      <c r="C9" s="69" t="s">
        <v>32</v>
      </c>
      <c r="D9" s="128">
        <f>'ÖNO dologi'!D9+'PH dologi'!D9</f>
        <v>1050</v>
      </c>
    </row>
    <row r="10" spans="1:4" ht="15.75">
      <c r="A10" s="133">
        <v>6</v>
      </c>
      <c r="B10" s="107" t="s">
        <v>167</v>
      </c>
      <c r="C10" s="69" t="s">
        <v>33</v>
      </c>
      <c r="D10" s="128">
        <f>'ÖNO dologi'!D10+'PH dologi'!D10</f>
        <v>770</v>
      </c>
    </row>
    <row r="11" spans="1:4" ht="15.75">
      <c r="A11" s="133">
        <v>7</v>
      </c>
      <c r="B11" s="107" t="s">
        <v>168</v>
      </c>
      <c r="C11" s="69" t="s">
        <v>34</v>
      </c>
      <c r="D11" s="128">
        <f>'ÖNO dologi'!D11+'PH dologi'!D11</f>
        <v>0</v>
      </c>
    </row>
    <row r="12" spans="1:4" ht="15.75">
      <c r="A12" s="133">
        <v>8</v>
      </c>
      <c r="B12" s="107" t="s">
        <v>169</v>
      </c>
      <c r="C12" s="69" t="s">
        <v>35</v>
      </c>
      <c r="D12" s="128">
        <f>'ÖNO dologi'!D12+'PH dologi'!D12</f>
        <v>210</v>
      </c>
    </row>
    <row r="13" spans="1:4" ht="15.75">
      <c r="A13" s="133">
        <v>9</v>
      </c>
      <c r="B13" s="107" t="s">
        <v>170</v>
      </c>
      <c r="C13" s="69" t="s">
        <v>36</v>
      </c>
      <c r="D13" s="128">
        <f>'ÖNO dologi'!D13+'PH dologi'!D13</f>
        <v>200</v>
      </c>
    </row>
    <row r="14" spans="1:4" ht="31.5">
      <c r="A14" s="133">
        <v>10</v>
      </c>
      <c r="B14" s="107" t="s">
        <v>171</v>
      </c>
      <c r="C14" s="69" t="s">
        <v>37</v>
      </c>
      <c r="D14" s="128">
        <f>'ÖNO dologi'!D14+'PH dologi'!D14</f>
        <v>200</v>
      </c>
    </row>
    <row r="15" spans="1:4" ht="15.75">
      <c r="A15" s="133">
        <v>11</v>
      </c>
      <c r="B15" s="107" t="s">
        <v>172</v>
      </c>
      <c r="C15" s="69" t="s">
        <v>38</v>
      </c>
      <c r="D15" s="128">
        <f>'ÖNO dologi'!D15+'PH dologi'!D15</f>
        <v>374</v>
      </c>
    </row>
    <row r="16" spans="1:4" ht="31.5">
      <c r="A16" s="133">
        <v>12</v>
      </c>
      <c r="B16" s="107" t="s">
        <v>173</v>
      </c>
      <c r="C16" s="69" t="s">
        <v>39</v>
      </c>
      <c r="D16" s="128">
        <f>'ÖNO dologi'!D16+'PH dologi'!D16</f>
        <v>2310</v>
      </c>
    </row>
    <row r="17" spans="1:4" s="118" customFormat="1" ht="15.75">
      <c r="A17" s="189">
        <v>13</v>
      </c>
      <c r="B17" s="117"/>
      <c r="C17" s="68" t="s">
        <v>40</v>
      </c>
      <c r="D17" s="127">
        <f>'ÖNO dologi'!D17+'PH dologi'!D17</f>
        <v>23303</v>
      </c>
    </row>
    <row r="18" spans="1:4" ht="15.75">
      <c r="A18" s="133">
        <v>14</v>
      </c>
      <c r="B18" s="107" t="s">
        <v>174</v>
      </c>
      <c r="C18" s="69" t="s">
        <v>41</v>
      </c>
      <c r="D18" s="128">
        <f>'ÖNO dologi'!D18+'PH dologi'!D18</f>
        <v>2852</v>
      </c>
    </row>
    <row r="19" spans="1:4" ht="15.75">
      <c r="A19" s="133">
        <v>15</v>
      </c>
      <c r="B19" s="107" t="s">
        <v>175</v>
      </c>
      <c r="C19" s="69" t="s">
        <v>42</v>
      </c>
      <c r="D19" s="128">
        <f>'ÖNO dologi'!D19+'PH dologi'!D19</f>
        <v>0</v>
      </c>
    </row>
    <row r="20" spans="1:4" ht="15.75">
      <c r="A20" s="133">
        <v>16</v>
      </c>
      <c r="B20" s="107" t="s">
        <v>176</v>
      </c>
      <c r="C20" s="69" t="s">
        <v>43</v>
      </c>
      <c r="D20" s="128">
        <f>'ÖNO dologi'!D20+'PH dologi'!D20</f>
        <v>234</v>
      </c>
    </row>
    <row r="21" spans="1:4" ht="15.75">
      <c r="A21" s="133">
        <v>17</v>
      </c>
      <c r="B21" s="107" t="s">
        <v>177</v>
      </c>
      <c r="C21" s="69" t="s">
        <v>44</v>
      </c>
      <c r="D21" s="128">
        <f>'ÖNO dologi'!D21+'PH dologi'!D21</f>
        <v>300</v>
      </c>
    </row>
    <row r="22" spans="1:4" ht="15.75">
      <c r="A22" s="133">
        <v>18</v>
      </c>
      <c r="B22" s="107" t="s">
        <v>178</v>
      </c>
      <c r="C22" s="69" t="s">
        <v>45</v>
      </c>
      <c r="D22" s="128">
        <f>'ÖNO dologi'!D22+'PH dologi'!D22</f>
        <v>3370</v>
      </c>
    </row>
    <row r="23" spans="1:4" ht="15.75">
      <c r="A23" s="133">
        <v>19</v>
      </c>
      <c r="B23" s="107" t="s">
        <v>306</v>
      </c>
      <c r="C23" s="69" t="s">
        <v>46</v>
      </c>
      <c r="D23" s="128">
        <f>'ÖNO dologi'!D23+'PH dologi'!D23</f>
        <v>6395</v>
      </c>
    </row>
    <row r="24" spans="1:4" ht="15.75">
      <c r="A24" s="133">
        <v>20</v>
      </c>
      <c r="B24" s="107" t="s">
        <v>307</v>
      </c>
      <c r="C24" s="70" t="s">
        <v>47</v>
      </c>
      <c r="D24" s="128">
        <f>'ÖNO dologi'!D24+'PH dologi'!D24</f>
        <v>634</v>
      </c>
    </row>
    <row r="25" spans="1:4" ht="15.75">
      <c r="A25" s="133">
        <v>21</v>
      </c>
      <c r="B25" s="107" t="s">
        <v>308</v>
      </c>
      <c r="C25" s="69" t="s">
        <v>48</v>
      </c>
      <c r="D25" s="128">
        <f>'ÖNO dologi'!D25+'PH dologi'!D25</f>
        <v>1780</v>
      </c>
    </row>
    <row r="26" spans="1:4" ht="15.75">
      <c r="A26" s="133">
        <v>22</v>
      </c>
      <c r="B26" s="107" t="s">
        <v>309</v>
      </c>
      <c r="C26" s="69" t="s">
        <v>49</v>
      </c>
      <c r="D26" s="128">
        <f>'ÖNO dologi'!D26+'PH dologi'!D26</f>
        <v>6880</v>
      </c>
    </row>
    <row r="27" spans="1:4" ht="15.75">
      <c r="A27" s="133">
        <v>23</v>
      </c>
      <c r="B27" s="107" t="s">
        <v>310</v>
      </c>
      <c r="C27" s="69" t="s">
        <v>50</v>
      </c>
      <c r="D27" s="128">
        <f>'ÖNO dologi'!D27+'PH dologi'!D27</f>
        <v>0</v>
      </c>
    </row>
    <row r="28" spans="1:4" ht="15.75">
      <c r="A28" s="133">
        <v>24</v>
      </c>
      <c r="B28" s="107" t="s">
        <v>311</v>
      </c>
      <c r="C28" s="69" t="s">
        <v>51</v>
      </c>
      <c r="D28" s="128">
        <f>'ÖNO dologi'!D28+'PH dologi'!D28</f>
        <v>858</v>
      </c>
    </row>
    <row r="29" spans="1:4" s="118" customFormat="1" ht="15.75">
      <c r="A29" s="189">
        <v>25</v>
      </c>
      <c r="B29" s="117"/>
      <c r="C29" s="68" t="s">
        <v>52</v>
      </c>
      <c r="D29" s="127">
        <f>'ÖNO dologi'!D29+'PH dologi'!D29</f>
        <v>14979</v>
      </c>
    </row>
    <row r="30" spans="1:4" ht="15.75">
      <c r="A30" s="133">
        <v>26</v>
      </c>
      <c r="B30" s="107" t="s">
        <v>312</v>
      </c>
      <c r="C30" s="70" t="s">
        <v>53</v>
      </c>
      <c r="D30" s="128">
        <f>'ÖNO dologi'!D30+'PH dologi'!D30</f>
        <v>12438</v>
      </c>
    </row>
    <row r="31" spans="1:4" ht="15.75">
      <c r="A31" s="133">
        <v>27</v>
      </c>
      <c r="B31" s="107" t="s">
        <v>313</v>
      </c>
      <c r="C31" s="70" t="s">
        <v>54</v>
      </c>
      <c r="D31" s="128">
        <f>'ÖNO dologi'!D31+'PH dologi'!D31</f>
        <v>1329</v>
      </c>
    </row>
    <row r="32" spans="1:4" ht="15.75">
      <c r="A32" s="133">
        <v>28</v>
      </c>
      <c r="B32" s="107" t="s">
        <v>314</v>
      </c>
      <c r="C32" s="69" t="s">
        <v>55</v>
      </c>
      <c r="D32" s="128">
        <f>'ÖNO dologi'!D32+'PH dologi'!D32</f>
        <v>0</v>
      </c>
    </row>
    <row r="33" spans="1:4" ht="15.75">
      <c r="A33" s="133">
        <v>29</v>
      </c>
      <c r="B33" s="107" t="s">
        <v>315</v>
      </c>
      <c r="C33" s="69" t="s">
        <v>56</v>
      </c>
      <c r="D33" s="128">
        <f>'ÖNO dologi'!D33+'PH dologi'!D33</f>
        <v>1212</v>
      </c>
    </row>
    <row r="34" spans="1:4" ht="15.75">
      <c r="A34" s="133">
        <v>30</v>
      </c>
      <c r="B34" s="107" t="s">
        <v>316</v>
      </c>
      <c r="C34" s="69" t="s">
        <v>57</v>
      </c>
      <c r="D34" s="128">
        <f>'ÖNO dologi'!D34+'PH dologi'!D34</f>
        <v>0</v>
      </c>
    </row>
    <row r="35" spans="1:4" s="118" customFormat="1" ht="15.75">
      <c r="A35" s="189">
        <v>31</v>
      </c>
      <c r="B35" s="117"/>
      <c r="C35" s="68" t="s">
        <v>58</v>
      </c>
      <c r="D35" s="127">
        <f>'ÖNO dologi'!D35+'PH dologi'!D35</f>
        <v>1619</v>
      </c>
    </row>
    <row r="36" spans="1:4" ht="15.75">
      <c r="A36" s="133">
        <v>32</v>
      </c>
      <c r="B36" s="107" t="s">
        <v>317</v>
      </c>
      <c r="C36" s="69" t="s">
        <v>59</v>
      </c>
      <c r="D36" s="128">
        <f>'ÖNO dologi'!D36+'PH dologi'!D36</f>
        <v>0</v>
      </c>
    </row>
    <row r="37" spans="1:4" ht="15.75">
      <c r="A37" s="133">
        <v>33</v>
      </c>
      <c r="B37" s="107" t="s">
        <v>318</v>
      </c>
      <c r="C37" s="69" t="s">
        <v>60</v>
      </c>
      <c r="D37" s="128">
        <f>'ÖNO dologi'!D37+'PH dologi'!D37</f>
        <v>1469</v>
      </c>
    </row>
    <row r="38" spans="1:4" ht="15.75">
      <c r="A38" s="133">
        <v>34</v>
      </c>
      <c r="B38" s="107" t="s">
        <v>319</v>
      </c>
      <c r="C38" s="69" t="s">
        <v>61</v>
      </c>
      <c r="D38" s="128">
        <f>'ÖNO dologi'!D38+'PH dologi'!D38</f>
        <v>150</v>
      </c>
    </row>
    <row r="39" spans="1:8" s="119" customFormat="1" ht="15.75">
      <c r="A39" s="192">
        <v>35</v>
      </c>
      <c r="B39" s="126" t="s">
        <v>320</v>
      </c>
      <c r="C39" s="152" t="s">
        <v>62</v>
      </c>
      <c r="D39" s="115">
        <f>'ÖNO dologi'!D39+'PH dologi'!D39</f>
        <v>0</v>
      </c>
      <c r="H39" s="120"/>
    </row>
    <row r="40" spans="1:4" ht="15.75">
      <c r="A40" s="133"/>
      <c r="B40" s="72"/>
      <c r="C40" s="69"/>
      <c r="D40" s="128"/>
    </row>
    <row r="41" spans="1:7" s="124" customFormat="1" ht="15.75">
      <c r="A41" s="193">
        <v>36</v>
      </c>
      <c r="B41" s="121"/>
      <c r="C41" s="153" t="s">
        <v>68</v>
      </c>
      <c r="D41" s="115">
        <f>'ÖNO dologi'!D41+'PH dologi'!D41</f>
        <v>56956</v>
      </c>
      <c r="E41" s="122"/>
      <c r="F41" s="121"/>
      <c r="G41" s="123"/>
    </row>
    <row r="42" ht="12.75">
      <c r="C42" s="99"/>
    </row>
  </sheetData>
  <sheetProtection/>
  <mergeCells count="5">
    <mergeCell ref="A3:A4"/>
    <mergeCell ref="B3:C3"/>
    <mergeCell ref="B4:C4"/>
    <mergeCell ref="A1:D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4"/>
  <sheetViews>
    <sheetView view="pageBreakPreview" zoomScale="25" zoomScaleSheetLayoutView="25" zoomScalePageLayoutView="0" workbookViewId="0" topLeftCell="K1">
      <selection activeCell="AF11" sqref="AF11"/>
    </sheetView>
  </sheetViews>
  <sheetFormatPr defaultColWidth="35.375" defaultRowHeight="12.75"/>
  <cols>
    <col min="1" max="2" width="35.375" style="34" customWidth="1"/>
    <col min="3" max="3" width="63.25390625" style="48" customWidth="1"/>
    <col min="4" max="4" width="52.75390625" style="48" customWidth="1"/>
    <col min="5" max="5" width="54.25390625" style="48" customWidth="1"/>
    <col min="6" max="6" width="42.875" style="48" customWidth="1"/>
    <col min="7" max="7" width="53.75390625" style="48" customWidth="1"/>
    <col min="8" max="8" width="43.375" style="48" customWidth="1"/>
    <col min="9" max="9" width="53.125" style="48" customWidth="1"/>
    <col min="10" max="10" width="44.00390625" style="78" customWidth="1"/>
    <col min="11" max="11" width="53.75390625" style="78" customWidth="1"/>
    <col min="12" max="12" width="41.75390625" style="48" customWidth="1"/>
    <col min="13" max="13" width="52.00390625" style="48" customWidth="1"/>
    <col min="14" max="14" width="0.6171875" style="48" customWidth="1"/>
    <col min="15" max="15" width="0.875" style="48" customWidth="1"/>
    <col min="16" max="16" width="0.12890625" style="48" hidden="1" customWidth="1"/>
    <col min="17" max="17" width="1.37890625" style="48" hidden="1" customWidth="1"/>
    <col min="18" max="19" width="35.375" style="34" customWidth="1"/>
    <col min="20" max="23" width="35.375" style="48" customWidth="1"/>
    <col min="24" max="24" width="41.625" style="34" bestFit="1" customWidth="1"/>
    <col min="25" max="25" width="60.75390625" style="34" customWidth="1"/>
    <col min="26" max="26" width="44.25390625" style="34" customWidth="1"/>
    <col min="27" max="27" width="44.00390625" style="74" customWidth="1"/>
    <col min="28" max="28" width="48.625" style="34" customWidth="1"/>
    <col min="29" max="29" width="0.37109375" style="34" customWidth="1"/>
    <col min="30" max="30" width="0.74609375" style="34" customWidth="1"/>
    <col min="31" max="16384" width="35.375" style="34" customWidth="1"/>
  </cols>
  <sheetData>
    <row r="1" spans="1:30" ht="15.75">
      <c r="A1" s="421" t="s">
        <v>441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170"/>
      <c r="AD1" s="171"/>
    </row>
    <row r="2" spans="1:30" ht="39.75" customHeight="1">
      <c r="A2" s="423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161"/>
      <c r="AD2" s="172"/>
    </row>
    <row r="3" spans="1:30" ht="90">
      <c r="A3" s="425" t="s">
        <v>323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7"/>
    </row>
    <row r="4" spans="1:30" ht="90">
      <c r="A4" s="428" t="s">
        <v>212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  <c r="T4" s="429"/>
      <c r="U4" s="429"/>
      <c r="V4" s="429"/>
      <c r="W4" s="429"/>
      <c r="X4" s="429"/>
      <c r="Y4" s="429"/>
      <c r="Z4" s="429"/>
      <c r="AA4" s="429"/>
      <c r="AB4" s="429"/>
      <c r="AC4" s="429"/>
      <c r="AD4" s="430"/>
    </row>
    <row r="5" spans="1:30" ht="45">
      <c r="A5" s="431" t="s">
        <v>130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3"/>
    </row>
    <row r="6" spans="1:30" ht="99.75" customHeight="1">
      <c r="A6" s="200"/>
      <c r="B6" s="201"/>
      <c r="C6" s="202"/>
      <c r="D6" s="437" t="s">
        <v>398</v>
      </c>
      <c r="E6" s="437"/>
      <c r="F6" s="437" t="s">
        <v>244</v>
      </c>
      <c r="G6" s="437"/>
      <c r="H6" s="437"/>
      <c r="I6" s="437"/>
      <c r="J6" s="437"/>
      <c r="K6" s="437"/>
      <c r="L6" s="437" t="s">
        <v>399</v>
      </c>
      <c r="M6" s="437"/>
      <c r="N6" s="166"/>
      <c r="O6" s="166"/>
      <c r="P6" s="166"/>
      <c r="Q6" s="144"/>
      <c r="R6" s="195"/>
      <c r="S6" s="196"/>
      <c r="T6" s="196"/>
      <c r="U6" s="196"/>
      <c r="V6" s="196"/>
      <c r="W6" s="197"/>
      <c r="X6" s="435" t="s">
        <v>398</v>
      </c>
      <c r="Y6" s="437" t="s">
        <v>244</v>
      </c>
      <c r="Z6" s="437"/>
      <c r="AA6" s="437"/>
      <c r="AB6" s="437" t="s">
        <v>399</v>
      </c>
      <c r="AC6" s="159"/>
      <c r="AD6" s="160"/>
    </row>
    <row r="7" spans="1:30" ht="139.5" customHeight="1">
      <c r="A7" s="198"/>
      <c r="B7" s="199"/>
      <c r="C7" s="183"/>
      <c r="D7" s="513" t="s">
        <v>279</v>
      </c>
      <c r="E7" s="513" t="s">
        <v>215</v>
      </c>
      <c r="F7" s="513" t="s">
        <v>241</v>
      </c>
      <c r="G7" s="513"/>
      <c r="H7" s="513" t="s">
        <v>242</v>
      </c>
      <c r="I7" s="513" t="s">
        <v>217</v>
      </c>
      <c r="J7" s="513" t="s">
        <v>243</v>
      </c>
      <c r="K7" s="513" t="s">
        <v>216</v>
      </c>
      <c r="L7" s="551" t="s">
        <v>241</v>
      </c>
      <c r="M7" s="551"/>
      <c r="N7" s="441" t="s">
        <v>242</v>
      </c>
      <c r="O7" s="441" t="s">
        <v>217</v>
      </c>
      <c r="P7" s="439" t="s">
        <v>245</v>
      </c>
      <c r="Q7" s="514" t="s">
        <v>217</v>
      </c>
      <c r="R7" s="198"/>
      <c r="S7" s="199"/>
      <c r="T7" s="199"/>
      <c r="U7" s="199"/>
      <c r="V7" s="199"/>
      <c r="W7" s="183"/>
      <c r="X7" s="436"/>
      <c r="Y7" s="438"/>
      <c r="Z7" s="438"/>
      <c r="AA7" s="438"/>
      <c r="AB7" s="438"/>
      <c r="AC7" s="49"/>
      <c r="AD7" s="50"/>
    </row>
    <row r="8" spans="1:30" ht="85.5" customHeight="1">
      <c r="A8" s="517" t="s">
        <v>272</v>
      </c>
      <c r="B8" s="438" t="s">
        <v>362</v>
      </c>
      <c r="C8" s="438"/>
      <c r="D8" s="203" t="s">
        <v>408</v>
      </c>
      <c r="E8" s="203" t="s">
        <v>363</v>
      </c>
      <c r="F8" s="203" t="s">
        <v>365</v>
      </c>
      <c r="G8" s="203" t="s">
        <v>366</v>
      </c>
      <c r="H8" s="203" t="s">
        <v>367</v>
      </c>
      <c r="I8" s="203" t="s">
        <v>368</v>
      </c>
      <c r="J8" s="203" t="s">
        <v>369</v>
      </c>
      <c r="K8" s="203" t="s">
        <v>370</v>
      </c>
      <c r="L8" s="204" t="s">
        <v>371</v>
      </c>
      <c r="M8" s="204" t="s">
        <v>372</v>
      </c>
      <c r="N8" s="89"/>
      <c r="O8" s="89"/>
      <c r="P8" s="51"/>
      <c r="Q8" s="51"/>
      <c r="R8" s="519" t="s">
        <v>272</v>
      </c>
      <c r="S8" s="520" t="s">
        <v>415</v>
      </c>
      <c r="T8" s="521"/>
      <c r="U8" s="521"/>
      <c r="V8" s="521"/>
      <c r="W8" s="435"/>
      <c r="X8" s="185" t="s">
        <v>416</v>
      </c>
      <c r="Y8" s="185" t="s">
        <v>417</v>
      </c>
      <c r="Z8" s="185" t="s">
        <v>418</v>
      </c>
      <c r="AA8" s="185" t="s">
        <v>419</v>
      </c>
      <c r="AB8" s="198" t="s">
        <v>422</v>
      </c>
      <c r="AC8" s="49"/>
      <c r="AD8" s="50"/>
    </row>
    <row r="9" spans="1:30" s="36" customFormat="1" ht="174" customHeight="1">
      <c r="A9" s="517"/>
      <c r="B9" s="518" t="s">
        <v>98</v>
      </c>
      <c r="C9" s="518"/>
      <c r="D9" s="513" t="s">
        <v>213</v>
      </c>
      <c r="E9" s="522" t="s">
        <v>214</v>
      </c>
      <c r="F9" s="513" t="s">
        <v>213</v>
      </c>
      <c r="G9" s="522" t="s">
        <v>214</v>
      </c>
      <c r="H9" s="513" t="s">
        <v>213</v>
      </c>
      <c r="I9" s="513" t="s">
        <v>214</v>
      </c>
      <c r="J9" s="513" t="s">
        <v>213</v>
      </c>
      <c r="K9" s="513" t="s">
        <v>214</v>
      </c>
      <c r="L9" s="513" t="s">
        <v>213</v>
      </c>
      <c r="M9" s="513" t="s">
        <v>214</v>
      </c>
      <c r="N9" s="454" t="s">
        <v>213</v>
      </c>
      <c r="O9" s="454" t="s">
        <v>214</v>
      </c>
      <c r="P9" s="454" t="s">
        <v>213</v>
      </c>
      <c r="Q9" s="454" t="s">
        <v>214</v>
      </c>
      <c r="R9" s="517"/>
      <c r="S9" s="518" t="s">
        <v>421</v>
      </c>
      <c r="T9" s="518"/>
      <c r="U9" s="518"/>
      <c r="V9" s="518"/>
      <c r="W9" s="518"/>
      <c r="X9" s="552" t="s">
        <v>246</v>
      </c>
      <c r="Y9" s="552" t="s">
        <v>128</v>
      </c>
      <c r="Z9" s="552" t="s">
        <v>242</v>
      </c>
      <c r="AA9" s="552" t="s">
        <v>243</v>
      </c>
      <c r="AB9" s="552" t="s">
        <v>128</v>
      </c>
      <c r="AC9" s="51" t="s">
        <v>218</v>
      </c>
      <c r="AD9" s="51" t="s">
        <v>219</v>
      </c>
    </row>
    <row r="10" spans="1:30" s="36" customFormat="1" ht="25.5" customHeight="1">
      <c r="A10" s="517"/>
      <c r="B10" s="518"/>
      <c r="C10" s="518"/>
      <c r="D10" s="513"/>
      <c r="E10" s="523"/>
      <c r="F10" s="513"/>
      <c r="G10" s="523"/>
      <c r="H10" s="513"/>
      <c r="I10" s="513"/>
      <c r="J10" s="513"/>
      <c r="K10" s="513"/>
      <c r="L10" s="513"/>
      <c r="M10" s="513"/>
      <c r="N10" s="454"/>
      <c r="O10" s="454"/>
      <c r="P10" s="454"/>
      <c r="Q10" s="454"/>
      <c r="R10" s="517"/>
      <c r="S10" s="518"/>
      <c r="T10" s="518"/>
      <c r="U10" s="518"/>
      <c r="V10" s="518"/>
      <c r="W10" s="518"/>
      <c r="X10" s="553"/>
      <c r="Y10" s="553"/>
      <c r="Z10" s="553"/>
      <c r="AA10" s="553"/>
      <c r="AB10" s="553"/>
      <c r="AC10" s="35"/>
      <c r="AD10" s="35"/>
    </row>
    <row r="11" spans="1:30" s="39" customFormat="1" ht="205.5" customHeight="1">
      <c r="A11" s="296" t="s">
        <v>69</v>
      </c>
      <c r="B11" s="515" t="s">
        <v>220</v>
      </c>
      <c r="C11" s="515"/>
      <c r="D11" s="298">
        <v>96676</v>
      </c>
      <c r="E11" s="298">
        <v>8966</v>
      </c>
      <c r="F11" s="299">
        <v>95806</v>
      </c>
      <c r="G11" s="299">
        <v>9652</v>
      </c>
      <c r="H11" s="299">
        <v>93996</v>
      </c>
      <c r="I11" s="299">
        <v>9652</v>
      </c>
      <c r="J11" s="299">
        <v>98991</v>
      </c>
      <c r="K11" s="299">
        <v>9652</v>
      </c>
      <c r="L11" s="299">
        <v>95939</v>
      </c>
      <c r="M11" s="299">
        <v>6000</v>
      </c>
      <c r="N11" s="38">
        <f>'[1]3_A. PH bevétel'!G8</f>
        <v>80104</v>
      </c>
      <c r="O11" s="38">
        <f>'[1]3_A. PH bevétel'!H8</f>
        <v>6320</v>
      </c>
      <c r="P11" s="38">
        <f>'[1]3_A. PH bevétel'!J8</f>
        <v>63100.932</v>
      </c>
      <c r="Q11" s="38">
        <f>'[1]3_A. PH bevétel'!K8</f>
        <v>5563.419</v>
      </c>
      <c r="R11" s="296" t="s">
        <v>69</v>
      </c>
      <c r="S11" s="516" t="s">
        <v>221</v>
      </c>
      <c r="T11" s="516"/>
      <c r="U11" s="516"/>
      <c r="V11" s="516"/>
      <c r="W11" s="516"/>
      <c r="X11" s="298">
        <v>46314</v>
      </c>
      <c r="Y11" s="298">
        <v>50120</v>
      </c>
      <c r="Z11" s="298">
        <v>53327</v>
      </c>
      <c r="AA11" s="298">
        <v>53485</v>
      </c>
      <c r="AB11" s="298">
        <v>42102</v>
      </c>
      <c r="AC11" s="53"/>
      <c r="AD11" s="53">
        <f>'[1]3_B. PH kiadás '!F41</f>
        <v>48082.989</v>
      </c>
    </row>
    <row r="12" spans="1:30" s="39" customFormat="1" ht="129" customHeight="1">
      <c r="A12" s="296" t="s">
        <v>96</v>
      </c>
      <c r="B12" s="515" t="s">
        <v>222</v>
      </c>
      <c r="C12" s="515"/>
      <c r="D12" s="298">
        <v>130641</v>
      </c>
      <c r="E12" s="298"/>
      <c r="F12" s="298">
        <v>100784</v>
      </c>
      <c r="G12" s="298"/>
      <c r="H12" s="298">
        <v>133660</v>
      </c>
      <c r="I12" s="298">
        <v>33268</v>
      </c>
      <c r="J12" s="298">
        <v>133660</v>
      </c>
      <c r="K12" s="298">
        <v>33268</v>
      </c>
      <c r="L12" s="298">
        <v>82074</v>
      </c>
      <c r="M12" s="298"/>
      <c r="N12" s="37">
        <f>'[1]3_A. PH bevétel'!G25</f>
        <v>143583</v>
      </c>
      <c r="O12" s="37">
        <f>'[1]3_A. PH bevétel'!H25</f>
        <v>8789</v>
      </c>
      <c r="P12" s="37">
        <f>'[1]3_A. PH bevétel'!J25</f>
        <v>116286.003</v>
      </c>
      <c r="Q12" s="37">
        <f>'[1]3_A. PH bevétel'!K25</f>
        <v>6880.072</v>
      </c>
      <c r="R12" s="296" t="s">
        <v>96</v>
      </c>
      <c r="S12" s="516" t="s">
        <v>223</v>
      </c>
      <c r="T12" s="516"/>
      <c r="U12" s="516"/>
      <c r="V12" s="516"/>
      <c r="W12" s="516"/>
      <c r="X12" s="299">
        <v>15326</v>
      </c>
      <c r="Y12" s="299">
        <v>14575</v>
      </c>
      <c r="Z12" s="299">
        <v>15492</v>
      </c>
      <c r="AA12" s="299">
        <v>15939</v>
      </c>
      <c r="AB12" s="299">
        <v>12881</v>
      </c>
      <c r="AC12" s="54"/>
      <c r="AD12" s="54">
        <f>'[1]3_B. PH kiadás '!F92</f>
        <v>13963.138</v>
      </c>
    </row>
    <row r="13" spans="1:31" s="39" customFormat="1" ht="145.5" customHeight="1">
      <c r="A13" s="296" t="s">
        <v>129</v>
      </c>
      <c r="B13" s="515" t="s">
        <v>115</v>
      </c>
      <c r="C13" s="515"/>
      <c r="D13" s="298"/>
      <c r="E13" s="298"/>
      <c r="F13" s="298"/>
      <c r="G13" s="298">
        <v>30</v>
      </c>
      <c r="H13" s="298"/>
      <c r="I13" s="298">
        <v>3430</v>
      </c>
      <c r="J13" s="307"/>
      <c r="K13" s="298">
        <v>3400</v>
      </c>
      <c r="L13" s="298"/>
      <c r="M13" s="298"/>
      <c r="N13" s="37">
        <f>'[1]3_A. PH bevétel'!G37</f>
        <v>0</v>
      </c>
      <c r="O13" s="37">
        <f>'[1]3_A. PH bevétel'!H37</f>
        <v>3987</v>
      </c>
      <c r="P13" s="37">
        <f>'[1]3_A. PH bevétel'!J37</f>
        <v>0</v>
      </c>
      <c r="Q13" s="37">
        <f>'[1]3_A. PH bevétel'!K37</f>
        <v>3471.29</v>
      </c>
      <c r="R13" s="296" t="s">
        <v>129</v>
      </c>
      <c r="S13" s="516" t="s">
        <v>224</v>
      </c>
      <c r="T13" s="516"/>
      <c r="U13" s="516"/>
      <c r="V13" s="516"/>
      <c r="W13" s="516"/>
      <c r="X13" s="299">
        <v>40159</v>
      </c>
      <c r="Y13" s="299">
        <v>34274</v>
      </c>
      <c r="Z13" s="299">
        <v>34828</v>
      </c>
      <c r="AA13" s="299">
        <v>32361</v>
      </c>
      <c r="AB13" s="299">
        <v>33128</v>
      </c>
      <c r="AC13" s="54"/>
      <c r="AD13" s="54">
        <f>'[1]3_B. PH kiadás '!F94+'[1]3_B. PH kiadás '!F193-100</f>
        <v>21603.831999999995</v>
      </c>
      <c r="AE13" s="40"/>
    </row>
    <row r="14" spans="1:30" s="39" customFormat="1" ht="147" customHeight="1">
      <c r="A14" s="296" t="s">
        <v>116</v>
      </c>
      <c r="B14" s="515" t="s">
        <v>225</v>
      </c>
      <c r="C14" s="515"/>
      <c r="D14" s="298">
        <v>4715</v>
      </c>
      <c r="E14" s="298"/>
      <c r="F14" s="299">
        <v>2370</v>
      </c>
      <c r="G14" s="299">
        <v>34097</v>
      </c>
      <c r="H14" s="299">
        <v>7944</v>
      </c>
      <c r="I14" s="299"/>
      <c r="J14" s="299">
        <v>7645</v>
      </c>
      <c r="K14" s="299"/>
      <c r="L14" s="299">
        <v>12910</v>
      </c>
      <c r="M14" s="299"/>
      <c r="N14" s="38">
        <f>'[1]3_A. PH bevétel'!G41</f>
        <v>10517</v>
      </c>
      <c r="O14" s="38">
        <f>'[1]3_A. PH bevétel'!H41</f>
        <v>473146</v>
      </c>
      <c r="P14" s="38">
        <f>'[1]3_A. PH bevétel'!J41</f>
        <v>7641.119</v>
      </c>
      <c r="Q14" s="38">
        <f>'[1]3_A. PH bevétel'!K41</f>
        <v>8969.647</v>
      </c>
      <c r="R14" s="296" t="s">
        <v>116</v>
      </c>
      <c r="S14" s="516" t="s">
        <v>226</v>
      </c>
      <c r="T14" s="516"/>
      <c r="U14" s="516"/>
      <c r="V14" s="516"/>
      <c r="W14" s="516"/>
      <c r="X14" s="299">
        <v>39474</v>
      </c>
      <c r="Y14" s="299">
        <v>43069</v>
      </c>
      <c r="Z14" s="299">
        <v>43468</v>
      </c>
      <c r="AA14" s="299">
        <v>45293</v>
      </c>
      <c r="AB14" s="299">
        <v>48436</v>
      </c>
      <c r="AC14" s="54"/>
      <c r="AD14" s="54">
        <f>'[1]3_B. PH kiadás '!F170</f>
        <v>46949.736</v>
      </c>
    </row>
    <row r="15" spans="1:30" s="39" customFormat="1" ht="129" customHeight="1">
      <c r="A15" s="296" t="s">
        <v>119</v>
      </c>
      <c r="B15" s="515" t="s">
        <v>227</v>
      </c>
      <c r="C15" s="515"/>
      <c r="D15" s="298">
        <v>660</v>
      </c>
      <c r="E15" s="298"/>
      <c r="F15" s="299">
        <v>700</v>
      </c>
      <c r="G15" s="299"/>
      <c r="H15" s="299">
        <v>700</v>
      </c>
      <c r="I15" s="299"/>
      <c r="J15" s="299"/>
      <c r="K15" s="308"/>
      <c r="L15" s="299"/>
      <c r="M15" s="299"/>
      <c r="N15" s="38">
        <f>'[1]3_A. PH bevétel'!G51</f>
        <v>0</v>
      </c>
      <c r="O15" s="38">
        <f>'[1]3_A. PH bevétel'!H51</f>
        <v>40000</v>
      </c>
      <c r="P15" s="38">
        <f>'[1]3_A. PH bevétel'!J51</f>
        <v>70</v>
      </c>
      <c r="Q15" s="38">
        <f>'[1]3_A. PH bevétel'!K51</f>
        <v>0</v>
      </c>
      <c r="R15" s="296" t="s">
        <v>119</v>
      </c>
      <c r="S15" s="516" t="s">
        <v>249</v>
      </c>
      <c r="T15" s="516"/>
      <c r="U15" s="516"/>
      <c r="V15" s="516"/>
      <c r="W15" s="516"/>
      <c r="X15" s="299">
        <v>65624</v>
      </c>
      <c r="Y15" s="299">
        <v>65624</v>
      </c>
      <c r="Z15" s="299">
        <v>65624</v>
      </c>
      <c r="AA15" s="300">
        <v>53280</v>
      </c>
      <c r="AB15" s="299">
        <v>67348</v>
      </c>
      <c r="AC15" s="54"/>
      <c r="AD15" s="54">
        <f>'[1]3_B. PH kiadás '!F32+'[1]3_B. PH kiadás '!F33+'[1]3_B. PH kiadás '!F34+'[1]3_B. PH kiadás '!F35</f>
        <v>1768.8429999999998</v>
      </c>
    </row>
    <row r="16" spans="1:30" s="39" customFormat="1" ht="129" customHeight="1">
      <c r="A16" s="296" t="s">
        <v>121</v>
      </c>
      <c r="B16" s="526" t="s">
        <v>228</v>
      </c>
      <c r="C16" s="527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37">
        <f>'[1]3_A. PH bevétel'!G54</f>
        <v>264</v>
      </c>
      <c r="O16" s="37">
        <f>'[1]3_A. PH bevétel'!H54</f>
        <v>100</v>
      </c>
      <c r="P16" s="37">
        <f>'[1]3_A. PH bevétel'!J54</f>
        <v>256.862</v>
      </c>
      <c r="Q16" s="37">
        <f>'[1]3_A. PH bevétel'!K54</f>
        <v>30.95</v>
      </c>
      <c r="R16" s="296" t="s">
        <v>118</v>
      </c>
      <c r="S16" s="526" t="s">
        <v>250</v>
      </c>
      <c r="T16" s="528"/>
      <c r="U16" s="528"/>
      <c r="V16" s="528"/>
      <c r="W16" s="527"/>
      <c r="X16" s="300">
        <v>797</v>
      </c>
      <c r="Y16" s="300">
        <v>0</v>
      </c>
      <c r="Z16" s="300">
        <v>12435</v>
      </c>
      <c r="AA16" s="300">
        <v>18836</v>
      </c>
      <c r="AB16" s="300">
        <v>2000</v>
      </c>
      <c r="AC16" s="57"/>
      <c r="AD16" s="57">
        <f>'[1]3_B. PH kiadás '!F36+'[1]3_B. PH kiadás '!F37+100</f>
        <v>1923.193</v>
      </c>
    </row>
    <row r="17" spans="1:30" s="39" customFormat="1" ht="129" customHeight="1">
      <c r="A17" s="296" t="s">
        <v>120</v>
      </c>
      <c r="B17" s="515" t="s">
        <v>122</v>
      </c>
      <c r="C17" s="515"/>
      <c r="D17" s="298">
        <v>25958</v>
      </c>
      <c r="E17" s="298"/>
      <c r="F17" s="298">
        <v>44240</v>
      </c>
      <c r="G17" s="298"/>
      <c r="H17" s="298">
        <v>10201</v>
      </c>
      <c r="I17" s="298">
        <v>12435</v>
      </c>
      <c r="J17" s="298">
        <v>14466</v>
      </c>
      <c r="K17" s="298">
        <v>12435</v>
      </c>
      <c r="L17" s="298">
        <v>45376</v>
      </c>
      <c r="M17" s="298"/>
      <c r="N17" s="37">
        <f>'[1]3_A. PH bevétel'!G60</f>
        <v>0</v>
      </c>
      <c r="O17" s="37">
        <f>'[1]3_A. PH bevétel'!H60</f>
        <v>2966</v>
      </c>
      <c r="P17" s="37">
        <f>'[1]3_A. PH bevétel'!J60</f>
        <v>0</v>
      </c>
      <c r="Q17" s="37">
        <f>'[1]3_A. PH bevétel'!K60</f>
        <v>0</v>
      </c>
      <c r="R17" s="296" t="s">
        <v>120</v>
      </c>
      <c r="S17" s="516" t="s">
        <v>229</v>
      </c>
      <c r="T17" s="516"/>
      <c r="U17" s="516"/>
      <c r="V17" s="516"/>
      <c r="W17" s="516"/>
      <c r="X17" s="300">
        <v>9298</v>
      </c>
      <c r="Y17" s="300">
        <v>29842</v>
      </c>
      <c r="Z17" s="300">
        <v>29842</v>
      </c>
      <c r="AA17" s="300">
        <v>19638</v>
      </c>
      <c r="AB17" s="300">
        <v>57</v>
      </c>
      <c r="AC17" s="57"/>
      <c r="AD17" s="57">
        <f>'[1]3_B. PH kiadás '!F6+'[1]3_B. PH kiadás '!F28+'[1]3_B. PH kiadás '!F38</f>
        <v>19726.853</v>
      </c>
    </row>
    <row r="18" spans="1:32" s="39" customFormat="1" ht="162" customHeight="1">
      <c r="A18" s="296" t="s">
        <v>230</v>
      </c>
      <c r="B18" s="515" t="s">
        <v>124</v>
      </c>
      <c r="C18" s="515"/>
      <c r="D18" s="298">
        <v>12985</v>
      </c>
      <c r="E18" s="298">
        <v>8534</v>
      </c>
      <c r="F18" s="298">
        <v>1164</v>
      </c>
      <c r="G18" s="298">
        <v>6117</v>
      </c>
      <c r="H18" s="298">
        <v>1164</v>
      </c>
      <c r="I18" s="298">
        <v>6117</v>
      </c>
      <c r="J18" s="298">
        <v>918</v>
      </c>
      <c r="K18" s="298">
        <v>6117</v>
      </c>
      <c r="L18" s="298">
        <v>2906</v>
      </c>
      <c r="M18" s="298"/>
      <c r="N18" s="37">
        <f>'[1]3_A. PH bevétel'!G63</f>
        <v>4160</v>
      </c>
      <c r="O18" s="37">
        <f>'[1]3_A. PH bevétel'!H63</f>
        <v>0</v>
      </c>
      <c r="P18" s="37">
        <f>'[1]3_A. PH bevétel'!J63</f>
        <v>4022.312</v>
      </c>
      <c r="Q18" s="37">
        <f>'[1]3_A. PH bevétel'!K63</f>
        <v>0</v>
      </c>
      <c r="R18" s="296" t="s">
        <v>123</v>
      </c>
      <c r="S18" s="516" t="s">
        <v>231</v>
      </c>
      <c r="T18" s="516"/>
      <c r="U18" s="516"/>
      <c r="V18" s="516"/>
      <c r="W18" s="516"/>
      <c r="X18" s="301">
        <v>1138</v>
      </c>
      <c r="Y18" s="298">
        <v>20054</v>
      </c>
      <c r="Z18" s="301">
        <v>20054</v>
      </c>
      <c r="AA18" s="302">
        <v>17336</v>
      </c>
      <c r="AB18" s="298">
        <v>3943</v>
      </c>
      <c r="AC18" s="53"/>
      <c r="AD18" s="53">
        <f>'[1]3_B. PH kiadás '!F20</f>
        <v>9722.797</v>
      </c>
      <c r="AE18" s="79"/>
      <c r="AF18" s="41"/>
    </row>
    <row r="19" spans="1:30" s="39" customFormat="1" ht="109.5" customHeight="1">
      <c r="A19" s="296"/>
      <c r="B19" s="306"/>
      <c r="C19" s="306"/>
      <c r="D19" s="309"/>
      <c r="E19" s="309"/>
      <c r="F19" s="309"/>
      <c r="G19" s="309"/>
      <c r="H19" s="309"/>
      <c r="I19" s="309"/>
      <c r="J19" s="310"/>
      <c r="K19" s="310"/>
      <c r="L19" s="309"/>
      <c r="M19" s="309"/>
      <c r="N19" s="463"/>
      <c r="O19" s="463"/>
      <c r="P19" s="463"/>
      <c r="Q19" s="463"/>
      <c r="R19" s="524" t="s">
        <v>232</v>
      </c>
      <c r="S19" s="525"/>
      <c r="T19" s="525"/>
      <c r="U19" s="525"/>
      <c r="V19" s="525"/>
      <c r="W19" s="525"/>
      <c r="X19" s="303">
        <v>0</v>
      </c>
      <c r="Y19" s="303">
        <v>0</v>
      </c>
      <c r="Z19" s="303">
        <v>0</v>
      </c>
      <c r="AA19" s="304"/>
      <c r="AB19" s="303"/>
      <c r="AC19" s="58"/>
      <c r="AD19" s="58"/>
    </row>
    <row r="20" spans="1:30" s="39" customFormat="1" ht="109.5" customHeight="1">
      <c r="A20" s="296"/>
      <c r="B20" s="306"/>
      <c r="C20" s="306"/>
      <c r="D20" s="309"/>
      <c r="E20" s="309"/>
      <c r="F20" s="309"/>
      <c r="G20" s="309"/>
      <c r="H20" s="309"/>
      <c r="I20" s="309"/>
      <c r="J20" s="310"/>
      <c r="K20" s="310"/>
      <c r="L20" s="309"/>
      <c r="M20" s="309"/>
      <c r="N20" s="463"/>
      <c r="O20" s="463"/>
      <c r="P20" s="463"/>
      <c r="Q20" s="463"/>
      <c r="R20" s="524" t="s">
        <v>233</v>
      </c>
      <c r="S20" s="525"/>
      <c r="T20" s="525"/>
      <c r="U20" s="525"/>
      <c r="V20" s="525"/>
      <c r="W20" s="525"/>
      <c r="X20" s="303">
        <v>0</v>
      </c>
      <c r="Y20" s="303">
        <v>0</v>
      </c>
      <c r="Z20" s="303">
        <v>0</v>
      </c>
      <c r="AA20" s="304"/>
      <c r="AB20" s="303"/>
      <c r="AC20" s="58"/>
      <c r="AD20" s="58"/>
    </row>
    <row r="21" spans="1:30" s="39" customFormat="1" ht="109.5" customHeight="1">
      <c r="A21" s="296"/>
      <c r="B21" s="306"/>
      <c r="C21" s="306"/>
      <c r="D21" s="309"/>
      <c r="E21" s="309"/>
      <c r="F21" s="309"/>
      <c r="G21" s="309"/>
      <c r="H21" s="309"/>
      <c r="I21" s="309"/>
      <c r="J21" s="310"/>
      <c r="K21" s="310"/>
      <c r="L21" s="309"/>
      <c r="M21" s="309"/>
      <c r="N21" s="42"/>
      <c r="O21" s="42"/>
      <c r="P21" s="42"/>
      <c r="Q21" s="42"/>
      <c r="R21" s="530" t="s">
        <v>254</v>
      </c>
      <c r="S21" s="531"/>
      <c r="T21" s="531"/>
      <c r="U21" s="531"/>
      <c r="V21" s="531"/>
      <c r="W21" s="532"/>
      <c r="X21" s="303">
        <v>0</v>
      </c>
      <c r="Y21" s="303">
        <v>0</v>
      </c>
      <c r="Z21" s="303">
        <v>0</v>
      </c>
      <c r="AA21" s="302"/>
      <c r="AB21" s="303"/>
      <c r="AC21" s="58"/>
      <c r="AD21" s="58"/>
    </row>
    <row r="22" spans="1:30" s="39" customFormat="1" ht="109.5" customHeight="1">
      <c r="A22" s="296"/>
      <c r="B22" s="306"/>
      <c r="C22" s="306"/>
      <c r="D22" s="309"/>
      <c r="E22" s="309"/>
      <c r="F22" s="309"/>
      <c r="G22" s="309"/>
      <c r="H22" s="309"/>
      <c r="I22" s="309"/>
      <c r="J22" s="310"/>
      <c r="K22" s="310"/>
      <c r="L22" s="309"/>
      <c r="M22" s="309"/>
      <c r="N22" s="42"/>
      <c r="O22" s="42"/>
      <c r="P22" s="42"/>
      <c r="Q22" s="42"/>
      <c r="R22" s="530" t="s">
        <v>400</v>
      </c>
      <c r="S22" s="533"/>
      <c r="T22" s="533"/>
      <c r="U22" s="533"/>
      <c r="V22" s="533"/>
      <c r="W22" s="534"/>
      <c r="X22" s="303"/>
      <c r="Y22" s="303"/>
      <c r="Z22" s="305"/>
      <c r="AA22" s="303">
        <v>12435</v>
      </c>
      <c r="AB22" s="303"/>
      <c r="AC22" s="58"/>
      <c r="AD22" s="58"/>
    </row>
    <row r="23" spans="1:30" s="39" customFormat="1" ht="109.5" customHeight="1">
      <c r="A23" s="296"/>
      <c r="B23" s="306"/>
      <c r="C23" s="306"/>
      <c r="D23" s="309"/>
      <c r="E23" s="309"/>
      <c r="F23" s="309"/>
      <c r="G23" s="309"/>
      <c r="H23" s="309"/>
      <c r="I23" s="309"/>
      <c r="J23" s="310"/>
      <c r="K23" s="310"/>
      <c r="L23" s="309"/>
      <c r="M23" s="309"/>
      <c r="N23" s="42"/>
      <c r="O23" s="42"/>
      <c r="P23" s="42"/>
      <c r="Q23" s="42"/>
      <c r="R23" s="530" t="s">
        <v>401</v>
      </c>
      <c r="S23" s="533"/>
      <c r="T23" s="533"/>
      <c r="U23" s="533"/>
      <c r="V23" s="533"/>
      <c r="W23" s="534"/>
      <c r="X23" s="303">
        <v>25958</v>
      </c>
      <c r="Y23" s="303">
        <v>0</v>
      </c>
      <c r="Z23" s="305"/>
      <c r="AA23" s="303">
        <v>14466</v>
      </c>
      <c r="AB23" s="302"/>
      <c r="AC23" s="58"/>
      <c r="AD23" s="58"/>
    </row>
    <row r="24" spans="1:30" s="39" customFormat="1" ht="70.5">
      <c r="A24" s="296"/>
      <c r="B24" s="297"/>
      <c r="C24" s="297"/>
      <c r="D24" s="309"/>
      <c r="E24" s="309"/>
      <c r="F24" s="309"/>
      <c r="G24" s="309"/>
      <c r="H24" s="309"/>
      <c r="I24" s="309"/>
      <c r="J24" s="310"/>
      <c r="K24" s="310"/>
      <c r="L24" s="309"/>
      <c r="M24" s="309"/>
      <c r="N24" s="42"/>
      <c r="O24" s="42"/>
      <c r="P24" s="42"/>
      <c r="Q24" s="42"/>
      <c r="R24" s="465"/>
      <c r="S24" s="464"/>
      <c r="T24" s="464"/>
      <c r="U24" s="464"/>
      <c r="V24" s="464"/>
      <c r="W24" s="464"/>
      <c r="X24" s="58"/>
      <c r="Y24" s="58"/>
      <c r="Z24" s="58"/>
      <c r="AA24" s="75"/>
      <c r="AB24" s="58"/>
      <c r="AC24" s="59"/>
      <c r="AD24" s="58"/>
    </row>
    <row r="25" spans="1:30" s="45" customFormat="1" ht="174.75" customHeight="1">
      <c r="A25" s="535" t="s">
        <v>251</v>
      </c>
      <c r="B25" s="536"/>
      <c r="C25" s="537"/>
      <c r="D25" s="311">
        <f>SUM(D11:D20)</f>
        <v>271635</v>
      </c>
      <c r="E25" s="311">
        <f>SUM(E11:E20)</f>
        <v>17500</v>
      </c>
      <c r="F25" s="311">
        <f>SUM(F11:F24)</f>
        <v>245064</v>
      </c>
      <c r="G25" s="311">
        <f>SUM(G11:G24)</f>
        <v>49896</v>
      </c>
      <c r="H25" s="311">
        <f aca="true" t="shared" si="0" ref="H25:M25">SUM(H11:H24)</f>
        <v>247665</v>
      </c>
      <c r="I25" s="311">
        <f t="shared" si="0"/>
        <v>64902</v>
      </c>
      <c r="J25" s="311">
        <f t="shared" si="0"/>
        <v>255680</v>
      </c>
      <c r="K25" s="311">
        <f t="shared" si="0"/>
        <v>64872</v>
      </c>
      <c r="L25" s="311">
        <f>SUM(L11:L24)</f>
        <v>239205</v>
      </c>
      <c r="M25" s="311">
        <f t="shared" si="0"/>
        <v>6000</v>
      </c>
      <c r="N25" s="44">
        <f>SUM(N11:N18)</f>
        <v>238628</v>
      </c>
      <c r="O25" s="44">
        <f>SUM(O11:O18)</f>
        <v>535308</v>
      </c>
      <c r="P25" s="44">
        <f>SUM(P11:P18)</f>
        <v>191377.228</v>
      </c>
      <c r="Q25" s="44">
        <f>SUM(Q11:Q18)</f>
        <v>24915.378</v>
      </c>
      <c r="R25" s="538" t="s">
        <v>235</v>
      </c>
      <c r="S25" s="538"/>
      <c r="T25" s="538"/>
      <c r="U25" s="538"/>
      <c r="V25" s="538"/>
      <c r="W25" s="538"/>
      <c r="X25" s="529">
        <f>SUM(X11:X24)</f>
        <v>244088</v>
      </c>
      <c r="Y25" s="529">
        <f>SUM(Y11:Y18,+Y21)</f>
        <v>257558</v>
      </c>
      <c r="Z25" s="529">
        <f>Z11+Z12+Z13+Z14+Z15+Z16+Z17+Z18</f>
        <v>275070</v>
      </c>
      <c r="AA25" s="529">
        <f>AA11+AA12+AA13+AA14+AA15+AA16+AA17+AA18+AA22+AA23</f>
        <v>283069</v>
      </c>
      <c r="AB25" s="529">
        <f>SUM(AB11:AB21)</f>
        <v>209895</v>
      </c>
      <c r="AC25" s="466">
        <f>SUM(AC11:AC18)</f>
        <v>0</v>
      </c>
      <c r="AD25" s="466">
        <f>SUM(AD11:AD18)</f>
        <v>163741.381</v>
      </c>
    </row>
    <row r="26" spans="1:32" ht="137.25" customHeight="1">
      <c r="A26" s="539" t="s">
        <v>248</v>
      </c>
      <c r="B26" s="539"/>
      <c r="C26" s="539"/>
      <c r="D26" s="529">
        <f>SUM(D25:E25)</f>
        <v>289135</v>
      </c>
      <c r="E26" s="529"/>
      <c r="F26" s="529">
        <f>SUM(F25:G25)</f>
        <v>294960</v>
      </c>
      <c r="G26" s="529"/>
      <c r="H26" s="529">
        <f>SUM(H25:I25)</f>
        <v>312567</v>
      </c>
      <c r="I26" s="529"/>
      <c r="J26" s="529">
        <f>SUM(J25:K25)</f>
        <v>320552</v>
      </c>
      <c r="K26" s="529"/>
      <c r="L26" s="529">
        <f>SUM(L25:M25)</f>
        <v>245205</v>
      </c>
      <c r="M26" s="529"/>
      <c r="N26" s="473">
        <f>N25+O25</f>
        <v>773936</v>
      </c>
      <c r="O26" s="473"/>
      <c r="P26" s="473">
        <f>P25+Q25</f>
        <v>216292.606</v>
      </c>
      <c r="Q26" s="473"/>
      <c r="R26" s="538"/>
      <c r="S26" s="538"/>
      <c r="T26" s="538"/>
      <c r="U26" s="538"/>
      <c r="V26" s="538"/>
      <c r="W26" s="538"/>
      <c r="X26" s="529"/>
      <c r="Y26" s="529"/>
      <c r="Z26" s="529"/>
      <c r="AA26" s="529"/>
      <c r="AB26" s="529"/>
      <c r="AC26" s="466"/>
      <c r="AD26" s="466"/>
      <c r="AE26" s="48"/>
      <c r="AF26" s="46"/>
    </row>
    <row r="27" spans="1:31" s="62" customFormat="1" ht="165.75" customHeight="1">
      <c r="A27" s="547" t="s">
        <v>252</v>
      </c>
      <c r="B27" s="548"/>
      <c r="C27" s="549"/>
      <c r="D27" s="312"/>
      <c r="E27" s="313"/>
      <c r="F27" s="312"/>
      <c r="G27" s="313"/>
      <c r="H27" s="312"/>
      <c r="I27" s="313"/>
      <c r="J27" s="314"/>
      <c r="K27" s="312">
        <v>3373</v>
      </c>
      <c r="L27" s="312"/>
      <c r="M27" s="312"/>
      <c r="N27" s="477"/>
      <c r="O27" s="477"/>
      <c r="P27" s="477"/>
      <c r="Q27" s="477"/>
      <c r="R27" s="545" t="s">
        <v>236</v>
      </c>
      <c r="S27" s="545"/>
      <c r="T27" s="545"/>
      <c r="U27" s="545"/>
      <c r="V27" s="545"/>
      <c r="W27" s="545"/>
      <c r="X27" s="312">
        <f>X23+X11+X12+X13+X14+X15</f>
        <v>232855</v>
      </c>
      <c r="Y27" s="312">
        <f>SUM(Y11:Y15,+Y21)</f>
        <v>207662</v>
      </c>
      <c r="Z27" s="312">
        <f>Z11+Z12+Z13+Z14+Z15</f>
        <v>212739</v>
      </c>
      <c r="AA27" s="312">
        <f>AA11+AA12+AA13+AA14+AA15+AA23</f>
        <v>214824</v>
      </c>
      <c r="AB27" s="312">
        <f>SUM(AB11:AB15,AB19,AB21)</f>
        <v>203895</v>
      </c>
      <c r="AC27" s="60">
        <f>SUM(AC11:AC15)</f>
        <v>0</v>
      </c>
      <c r="AD27" s="60">
        <f>SUM(AD11:AD15)+AD24</f>
        <v>132368.538</v>
      </c>
      <c r="AE27" s="61"/>
    </row>
    <row r="28" spans="1:31" s="62" customFormat="1" ht="115.5" customHeight="1">
      <c r="A28" s="540" t="s">
        <v>238</v>
      </c>
      <c r="B28" s="541"/>
      <c r="C28" s="542"/>
      <c r="D28" s="543"/>
      <c r="E28" s="544"/>
      <c r="F28" s="543"/>
      <c r="G28" s="544"/>
      <c r="H28" s="543"/>
      <c r="I28" s="544"/>
      <c r="J28" s="546">
        <v>3373</v>
      </c>
      <c r="K28" s="546"/>
      <c r="L28" s="546"/>
      <c r="M28" s="546"/>
      <c r="N28" s="477">
        <f>AC28-O25</f>
        <v>-535308</v>
      </c>
      <c r="O28" s="477"/>
      <c r="P28" s="477">
        <f>AE28-Q25</f>
        <v>-24915.378</v>
      </c>
      <c r="Q28" s="477"/>
      <c r="R28" s="545" t="s">
        <v>237</v>
      </c>
      <c r="S28" s="545"/>
      <c r="T28" s="545"/>
      <c r="U28" s="545"/>
      <c r="V28" s="545"/>
      <c r="W28" s="545"/>
      <c r="X28" s="312">
        <f>X16+X17+X18</f>
        <v>11233</v>
      </c>
      <c r="Y28" s="312">
        <f>SUM(Y16:Y18)</f>
        <v>49896</v>
      </c>
      <c r="Z28" s="312">
        <f>Z16+Z17+Z18</f>
        <v>62331</v>
      </c>
      <c r="AA28" s="312">
        <f>AA16+AA17+AA18+AA22</f>
        <v>68245</v>
      </c>
      <c r="AB28" s="312">
        <f>SUM(AB16:AB18,AE21)</f>
        <v>6000</v>
      </c>
      <c r="AC28" s="60">
        <f>SUM(AC16:AC18)</f>
        <v>0</v>
      </c>
      <c r="AD28" s="60">
        <f>SUM(AD16:AD18)</f>
        <v>31372.843</v>
      </c>
      <c r="AE28" s="61"/>
    </row>
    <row r="29" spans="1:31" s="62" customFormat="1" ht="123" customHeight="1">
      <c r="A29" s="540"/>
      <c r="B29" s="541"/>
      <c r="C29" s="542"/>
      <c r="D29" s="546"/>
      <c r="E29" s="546"/>
      <c r="F29" s="546"/>
      <c r="G29" s="546"/>
      <c r="H29" s="546"/>
      <c r="I29" s="546"/>
      <c r="J29" s="546"/>
      <c r="K29" s="546"/>
      <c r="L29" s="546"/>
      <c r="M29" s="546"/>
      <c r="N29" s="477">
        <f>N27+N28</f>
        <v>-535308</v>
      </c>
      <c r="O29" s="477"/>
      <c r="P29" s="477">
        <f>P27+P28</f>
        <v>-24915.378</v>
      </c>
      <c r="Q29" s="477"/>
      <c r="R29" s="485"/>
      <c r="S29" s="485"/>
      <c r="T29" s="485"/>
      <c r="U29" s="485"/>
      <c r="V29" s="485"/>
      <c r="W29" s="485"/>
      <c r="X29" s="63"/>
      <c r="Y29" s="63"/>
      <c r="Z29" s="63"/>
      <c r="AA29" s="63"/>
      <c r="AB29" s="63"/>
      <c r="AC29" s="63"/>
      <c r="AD29" s="63"/>
      <c r="AE29" s="61"/>
    </row>
    <row r="30" spans="1:31" s="62" customFormat="1" ht="69">
      <c r="A30" s="550" t="s">
        <v>234</v>
      </c>
      <c r="B30" s="550"/>
      <c r="C30" s="550"/>
      <c r="D30" s="546">
        <v>38780</v>
      </c>
      <c r="E30" s="546"/>
      <c r="F30" s="546">
        <v>37402</v>
      </c>
      <c r="G30" s="546"/>
      <c r="H30" s="546">
        <v>34926</v>
      </c>
      <c r="I30" s="546"/>
      <c r="J30" s="546">
        <v>40856</v>
      </c>
      <c r="K30" s="546"/>
      <c r="L30" s="546">
        <v>35310</v>
      </c>
      <c r="M30" s="546"/>
      <c r="N30" s="477"/>
      <c r="O30" s="477"/>
      <c r="P30" s="477"/>
      <c r="Q30" s="477"/>
      <c r="R30" s="485"/>
      <c r="S30" s="485"/>
      <c r="T30" s="485"/>
      <c r="U30" s="485"/>
      <c r="V30" s="485"/>
      <c r="W30" s="485"/>
      <c r="X30" s="64"/>
      <c r="Y30" s="60"/>
      <c r="Z30" s="60"/>
      <c r="AA30" s="60"/>
      <c r="AB30" s="60"/>
      <c r="AC30" s="65">
        <f>N25-AC27</f>
        <v>238628</v>
      </c>
      <c r="AD30" s="66"/>
      <c r="AE30" s="61"/>
    </row>
    <row r="31" spans="1:31" s="62" customFormat="1" ht="69">
      <c r="A31" s="550" t="s">
        <v>239</v>
      </c>
      <c r="B31" s="550"/>
      <c r="C31" s="550"/>
      <c r="D31" s="546">
        <v>6267</v>
      </c>
      <c r="E31" s="546"/>
      <c r="F31" s="546"/>
      <c r="G31" s="546"/>
      <c r="H31" s="546">
        <v>2571</v>
      </c>
      <c r="I31" s="546"/>
      <c r="J31" s="546"/>
      <c r="K31" s="546"/>
      <c r="L31" s="546"/>
      <c r="M31" s="546"/>
      <c r="N31" s="477"/>
      <c r="O31" s="477"/>
      <c r="P31" s="477"/>
      <c r="Q31" s="477"/>
      <c r="R31" s="485"/>
      <c r="S31" s="485"/>
      <c r="T31" s="485"/>
      <c r="U31" s="485"/>
      <c r="V31" s="485"/>
      <c r="W31" s="485"/>
      <c r="X31" s="64"/>
      <c r="Y31" s="60"/>
      <c r="Z31" s="60"/>
      <c r="AA31" s="73"/>
      <c r="AB31" s="60"/>
      <c r="AC31" s="484"/>
      <c r="AD31" s="484"/>
      <c r="AE31" s="61"/>
    </row>
    <row r="32" spans="1:31" s="62" customFormat="1" ht="69">
      <c r="A32" s="550" t="s">
        <v>240</v>
      </c>
      <c r="B32" s="550"/>
      <c r="C32" s="550"/>
      <c r="D32" s="546">
        <f>D31+D30</f>
        <v>45047</v>
      </c>
      <c r="E32" s="546"/>
      <c r="F32" s="546">
        <v>37402</v>
      </c>
      <c r="G32" s="546"/>
      <c r="H32" s="546">
        <v>37497</v>
      </c>
      <c r="I32" s="546"/>
      <c r="J32" s="546">
        <v>40856</v>
      </c>
      <c r="K32" s="546"/>
      <c r="L32" s="546">
        <v>35310</v>
      </c>
      <c r="M32" s="546"/>
      <c r="N32" s="477"/>
      <c r="O32" s="477"/>
      <c r="P32" s="477"/>
      <c r="Q32" s="477"/>
      <c r="R32" s="485"/>
      <c r="S32" s="485"/>
      <c r="T32" s="485"/>
      <c r="U32" s="485"/>
      <c r="V32" s="485"/>
      <c r="W32" s="485"/>
      <c r="X32" s="64"/>
      <c r="Y32" s="60"/>
      <c r="Z32" s="60"/>
      <c r="AA32" s="60"/>
      <c r="AB32" s="60"/>
      <c r="AC32" s="65">
        <f>AC31+AC30</f>
        <v>238628</v>
      </c>
      <c r="AD32" s="66"/>
      <c r="AE32" s="61"/>
    </row>
    <row r="33" spans="1:3" ht="33">
      <c r="A33" s="47"/>
      <c r="B33" s="47"/>
      <c r="C33" s="46"/>
    </row>
    <row r="34" spans="1:3" ht="33">
      <c r="A34" s="47"/>
      <c r="B34" s="47"/>
      <c r="C34" s="46"/>
    </row>
    <row r="35" spans="1:27" ht="61.5">
      <c r="A35" s="47"/>
      <c r="B35" s="47"/>
      <c r="C35" s="46"/>
      <c r="X35" s="79"/>
      <c r="Z35" s="79"/>
      <c r="AA35" s="79"/>
    </row>
    <row r="36" spans="1:3" ht="33">
      <c r="A36" s="47"/>
      <c r="B36" s="47"/>
      <c r="C36" s="46"/>
    </row>
    <row r="37" spans="1:3" ht="33">
      <c r="A37" s="47"/>
      <c r="B37" s="47"/>
      <c r="C37" s="46"/>
    </row>
    <row r="38" spans="1:3" ht="33">
      <c r="A38" s="47"/>
      <c r="B38" s="47"/>
      <c r="C38" s="46"/>
    </row>
    <row r="39" spans="1:3" ht="33">
      <c r="A39" s="47"/>
      <c r="B39" s="47"/>
      <c r="C39" s="46"/>
    </row>
    <row r="40" spans="1:3" ht="33">
      <c r="A40" s="47"/>
      <c r="B40" s="47"/>
      <c r="C40" s="46"/>
    </row>
    <row r="41" spans="1:3" ht="33">
      <c r="A41" s="47"/>
      <c r="B41" s="47"/>
      <c r="C41" s="46"/>
    </row>
    <row r="42" spans="1:3" ht="33">
      <c r="A42" s="47"/>
      <c r="B42" s="47"/>
      <c r="C42" s="46"/>
    </row>
    <row r="43" spans="1:3" ht="33">
      <c r="A43" s="47"/>
      <c r="B43" s="47"/>
      <c r="C43" s="46"/>
    </row>
    <row r="44" spans="1:3" ht="33">
      <c r="A44" s="47"/>
      <c r="B44" s="47"/>
      <c r="C44" s="46"/>
    </row>
    <row r="45" spans="1:3" ht="33">
      <c r="A45" s="47"/>
      <c r="B45" s="47"/>
      <c r="C45" s="46"/>
    </row>
    <row r="46" spans="1:3" ht="33">
      <c r="A46" s="47"/>
      <c r="B46" s="47"/>
      <c r="C46" s="46"/>
    </row>
    <row r="47" spans="1:3" ht="33">
      <c r="A47" s="47"/>
      <c r="B47" s="47"/>
      <c r="C47" s="46"/>
    </row>
    <row r="48" spans="1:3" ht="33">
      <c r="A48" s="47"/>
      <c r="B48" s="47"/>
      <c r="C48" s="46"/>
    </row>
    <row r="49" spans="1:3" ht="33">
      <c r="A49" s="47"/>
      <c r="B49" s="47"/>
      <c r="C49" s="46"/>
    </row>
    <row r="50" spans="1:3" ht="33">
      <c r="A50" s="47"/>
      <c r="B50" s="47"/>
      <c r="C50" s="46"/>
    </row>
    <row r="51" spans="1:3" ht="33">
      <c r="A51" s="47"/>
      <c r="B51" s="47"/>
      <c r="C51" s="46"/>
    </row>
    <row r="52" spans="1:3" ht="33">
      <c r="A52" s="47"/>
      <c r="B52" s="47"/>
      <c r="C52" s="46"/>
    </row>
    <row r="53" spans="1:3" ht="33">
      <c r="A53" s="47"/>
      <c r="B53" s="47"/>
      <c r="C53" s="46"/>
    </row>
    <row r="54" spans="1:3" ht="33">
      <c r="A54" s="47"/>
      <c r="B54" s="47"/>
      <c r="C54" s="46"/>
    </row>
    <row r="55" spans="1:3" ht="33">
      <c r="A55" s="47"/>
      <c r="B55" s="47"/>
      <c r="C55" s="46"/>
    </row>
    <row r="56" spans="1:3" ht="33">
      <c r="A56" s="47"/>
      <c r="B56" s="47"/>
      <c r="C56" s="46"/>
    </row>
    <row r="57" spans="1:3" ht="33">
      <c r="A57" s="47"/>
      <c r="B57" s="47"/>
      <c r="C57" s="46"/>
    </row>
    <row r="58" spans="1:3" ht="33">
      <c r="A58" s="47"/>
      <c r="B58" s="47"/>
      <c r="C58" s="46"/>
    </row>
    <row r="59" spans="1:3" ht="33">
      <c r="A59" s="47"/>
      <c r="B59" s="47"/>
      <c r="C59" s="46"/>
    </row>
    <row r="60" spans="1:3" ht="33">
      <c r="A60" s="47"/>
      <c r="B60" s="47"/>
      <c r="C60" s="46"/>
    </row>
    <row r="61" spans="1:3" ht="33">
      <c r="A61" s="47"/>
      <c r="B61" s="47"/>
      <c r="C61" s="46"/>
    </row>
    <row r="62" spans="1:3" ht="33">
      <c r="A62" s="47"/>
      <c r="B62" s="47"/>
      <c r="C62" s="46"/>
    </row>
    <row r="63" spans="1:3" ht="33">
      <c r="A63" s="47"/>
      <c r="B63" s="47"/>
      <c r="C63" s="46"/>
    </row>
    <row r="64" spans="1:3" ht="33">
      <c r="A64" s="47"/>
      <c r="B64" s="47"/>
      <c r="C64" s="46"/>
    </row>
    <row r="65" spans="1:3" ht="33">
      <c r="A65" s="47"/>
      <c r="B65" s="47"/>
      <c r="C65" s="46"/>
    </row>
    <row r="66" spans="1:3" ht="33">
      <c r="A66" s="47"/>
      <c r="B66" s="47"/>
      <c r="C66" s="46"/>
    </row>
    <row r="67" spans="1:3" ht="33">
      <c r="A67" s="47"/>
      <c r="B67" s="47"/>
      <c r="C67" s="46"/>
    </row>
    <row r="68" spans="1:3" ht="33">
      <c r="A68" s="47"/>
      <c r="B68" s="47"/>
      <c r="C68" s="46"/>
    </row>
    <row r="69" spans="1:3" ht="33">
      <c r="A69" s="47"/>
      <c r="B69" s="47"/>
      <c r="C69" s="46"/>
    </row>
    <row r="70" spans="1:3" ht="33">
      <c r="A70" s="47"/>
      <c r="B70" s="47"/>
      <c r="C70" s="46"/>
    </row>
    <row r="71" spans="1:3" ht="33">
      <c r="A71" s="47"/>
      <c r="B71" s="47"/>
      <c r="C71" s="46"/>
    </row>
    <row r="72" spans="1:3" ht="33">
      <c r="A72" s="47"/>
      <c r="B72" s="47"/>
      <c r="C72" s="46"/>
    </row>
    <row r="73" spans="1:3" ht="33">
      <c r="A73" s="47"/>
      <c r="B73" s="47"/>
      <c r="C73" s="46"/>
    </row>
    <row r="74" spans="1:3" ht="33">
      <c r="A74" s="47"/>
      <c r="B74" s="47"/>
      <c r="C74" s="46"/>
    </row>
    <row r="75" spans="1:3" ht="33">
      <c r="A75" s="47"/>
      <c r="B75" s="47"/>
      <c r="C75" s="46"/>
    </row>
    <row r="76" spans="1:3" ht="33">
      <c r="A76" s="47"/>
      <c r="B76" s="47"/>
      <c r="C76" s="46"/>
    </row>
    <row r="77" spans="1:3" ht="33">
      <c r="A77" s="47"/>
      <c r="B77" s="47"/>
      <c r="C77" s="46"/>
    </row>
    <row r="78" spans="1:3" ht="33">
      <c r="A78" s="47"/>
      <c r="B78" s="47"/>
      <c r="C78" s="46"/>
    </row>
    <row r="79" spans="1:3" ht="33">
      <c r="A79" s="47"/>
      <c r="B79" s="47"/>
      <c r="C79" s="46"/>
    </row>
    <row r="80" spans="1:3" ht="33">
      <c r="A80" s="47"/>
      <c r="B80" s="47"/>
      <c r="C80" s="46"/>
    </row>
    <row r="81" spans="1:3" ht="33">
      <c r="A81" s="47"/>
      <c r="B81" s="47"/>
      <c r="C81" s="46"/>
    </row>
    <row r="82" spans="1:3" ht="33">
      <c r="A82" s="47"/>
      <c r="B82" s="47"/>
      <c r="C82" s="46"/>
    </row>
    <row r="83" spans="1:3" ht="33">
      <c r="A83" s="47"/>
      <c r="B83" s="47"/>
      <c r="C83" s="46"/>
    </row>
    <row r="84" spans="1:3" ht="33">
      <c r="A84" s="47"/>
      <c r="B84" s="47"/>
      <c r="C84" s="46"/>
    </row>
    <row r="85" spans="1:3" ht="33">
      <c r="A85" s="47"/>
      <c r="B85" s="47"/>
      <c r="C85" s="46"/>
    </row>
    <row r="86" spans="1:3" ht="33">
      <c r="A86" s="47"/>
      <c r="B86" s="47"/>
      <c r="C86" s="46"/>
    </row>
    <row r="87" spans="1:3" ht="33">
      <c r="A87" s="47"/>
      <c r="B87" s="47"/>
      <c r="C87" s="46"/>
    </row>
    <row r="88" spans="1:3" ht="33">
      <c r="A88" s="47"/>
      <c r="B88" s="47"/>
      <c r="C88" s="46"/>
    </row>
    <row r="89" spans="1:3" ht="33">
      <c r="A89" s="47"/>
      <c r="B89" s="47"/>
      <c r="C89" s="46"/>
    </row>
    <row r="90" spans="1:3" ht="33">
      <c r="A90" s="47"/>
      <c r="B90" s="47"/>
      <c r="C90" s="46"/>
    </row>
    <row r="91" spans="1:3" ht="33">
      <c r="A91" s="47"/>
      <c r="B91" s="47"/>
      <c r="C91" s="46"/>
    </row>
    <row r="92" spans="1:3" ht="33">
      <c r="A92" s="47"/>
      <c r="B92" s="47"/>
      <c r="C92" s="46"/>
    </row>
    <row r="93" spans="1:3" ht="33">
      <c r="A93" s="47"/>
      <c r="B93" s="47"/>
      <c r="C93" s="46"/>
    </row>
    <row r="94" spans="1:3" ht="33">
      <c r="A94" s="47"/>
      <c r="B94" s="47"/>
      <c r="C94" s="46"/>
    </row>
    <row r="95" spans="1:3" ht="33">
      <c r="A95" s="47"/>
      <c r="B95" s="47"/>
      <c r="C95" s="46"/>
    </row>
    <row r="96" spans="1:3" ht="33">
      <c r="A96" s="47"/>
      <c r="B96" s="47"/>
      <c r="C96" s="46"/>
    </row>
    <row r="97" spans="1:3" ht="33">
      <c r="A97" s="47"/>
      <c r="B97" s="47"/>
      <c r="C97" s="46"/>
    </row>
    <row r="98" spans="1:3" ht="33">
      <c r="A98" s="47"/>
      <c r="B98" s="47"/>
      <c r="C98" s="46"/>
    </row>
    <row r="99" spans="1:3" ht="33">
      <c r="A99" s="47"/>
      <c r="B99" s="47"/>
      <c r="C99" s="46"/>
    </row>
    <row r="100" spans="1:3" ht="33">
      <c r="A100" s="47"/>
      <c r="B100" s="47"/>
      <c r="C100" s="46"/>
    </row>
    <row r="101" spans="1:3" ht="33">
      <c r="A101" s="47"/>
      <c r="B101" s="47"/>
      <c r="C101" s="46"/>
    </row>
    <row r="102" spans="1:3" ht="33">
      <c r="A102" s="47"/>
      <c r="B102" s="47"/>
      <c r="C102" s="46"/>
    </row>
    <row r="103" spans="1:3" ht="33">
      <c r="A103" s="47"/>
      <c r="B103" s="47"/>
      <c r="C103" s="46"/>
    </row>
    <row r="104" spans="1:3" ht="33">
      <c r="A104" s="47"/>
      <c r="B104" s="47"/>
      <c r="C104" s="46"/>
    </row>
    <row r="105" spans="1:3" ht="33">
      <c r="A105" s="47"/>
      <c r="B105" s="47"/>
      <c r="C105" s="46"/>
    </row>
    <row r="106" spans="1:3" ht="33">
      <c r="A106" s="47"/>
      <c r="B106" s="47"/>
      <c r="C106" s="46"/>
    </row>
    <row r="107" spans="1:3" ht="33">
      <c r="A107" s="47"/>
      <c r="B107" s="47"/>
      <c r="C107" s="46"/>
    </row>
    <row r="108" spans="1:3" ht="33">
      <c r="A108" s="47"/>
      <c r="B108" s="47"/>
      <c r="C108" s="46"/>
    </row>
    <row r="109" spans="1:3" ht="33">
      <c r="A109" s="47"/>
      <c r="B109" s="47"/>
      <c r="C109" s="46"/>
    </row>
    <row r="110" spans="1:3" ht="33">
      <c r="A110" s="47"/>
      <c r="B110" s="47"/>
      <c r="C110" s="46"/>
    </row>
    <row r="111" spans="1:3" ht="33">
      <c r="A111" s="47"/>
      <c r="B111" s="47"/>
      <c r="C111" s="46"/>
    </row>
    <row r="112" spans="1:3" ht="33">
      <c r="A112" s="47"/>
      <c r="B112" s="47"/>
      <c r="C112" s="46"/>
    </row>
    <row r="113" spans="1:3" ht="33">
      <c r="A113" s="47"/>
      <c r="B113" s="47"/>
      <c r="C113" s="46"/>
    </row>
    <row r="114" spans="1:3" ht="33">
      <c r="A114" s="47"/>
      <c r="B114" s="47"/>
      <c r="C114" s="46"/>
    </row>
    <row r="115" spans="1:3" ht="33">
      <c r="A115" s="47"/>
      <c r="B115" s="47"/>
      <c r="C115" s="46"/>
    </row>
    <row r="116" spans="1:3" ht="33">
      <c r="A116" s="47"/>
      <c r="B116" s="47"/>
      <c r="C116" s="46"/>
    </row>
    <row r="117" spans="1:3" ht="33">
      <c r="A117" s="47"/>
      <c r="B117" s="47"/>
      <c r="C117" s="46"/>
    </row>
    <row r="118" spans="1:3" ht="33">
      <c r="A118" s="47"/>
      <c r="B118" s="47"/>
      <c r="C118" s="46"/>
    </row>
    <row r="119" spans="1:3" ht="33">
      <c r="A119" s="47"/>
      <c r="B119" s="47"/>
      <c r="C119" s="46"/>
    </row>
    <row r="120" spans="1:3" ht="33">
      <c r="A120" s="47"/>
      <c r="B120" s="47"/>
      <c r="C120" s="46"/>
    </row>
    <row r="121" spans="1:3" ht="33">
      <c r="A121" s="47"/>
      <c r="B121" s="47"/>
      <c r="C121" s="46"/>
    </row>
    <row r="122" spans="1:3" ht="33">
      <c r="A122" s="47"/>
      <c r="B122" s="47"/>
      <c r="C122" s="46"/>
    </row>
    <row r="123" spans="1:3" ht="33">
      <c r="A123" s="47"/>
      <c r="B123" s="47"/>
      <c r="C123" s="46"/>
    </row>
    <row r="124" spans="1:3" ht="33">
      <c r="A124" s="47"/>
      <c r="B124" s="47"/>
      <c r="C124" s="46"/>
    </row>
  </sheetData>
  <sheetProtection/>
  <mergeCells count="135">
    <mergeCell ref="R32:W32"/>
    <mergeCell ref="N30:O30"/>
    <mergeCell ref="P30:Q30"/>
    <mergeCell ref="R30:W30"/>
    <mergeCell ref="R31:W31"/>
    <mergeCell ref="Z9:Z10"/>
    <mergeCell ref="N31:O31"/>
    <mergeCell ref="R20:W20"/>
    <mergeCell ref="P28:Q28"/>
    <mergeCell ref="N19:N20"/>
    <mergeCell ref="A4:AD4"/>
    <mergeCell ref="A5:AD5"/>
    <mergeCell ref="D6:E6"/>
    <mergeCell ref="X9:X10"/>
    <mergeCell ref="Y9:Y10"/>
    <mergeCell ref="AA9:AA10"/>
    <mergeCell ref="H7:I7"/>
    <mergeCell ref="AB9:AB10"/>
    <mergeCell ref="X6:X7"/>
    <mergeCell ref="B9:C10"/>
    <mergeCell ref="A1:AB2"/>
    <mergeCell ref="Y6:AA7"/>
    <mergeCell ref="AB6:AB7"/>
    <mergeCell ref="L7:M7"/>
    <mergeCell ref="N7:O7"/>
    <mergeCell ref="R27:W27"/>
    <mergeCell ref="E9:E10"/>
    <mergeCell ref="R24:W24"/>
    <mergeCell ref="R22:W22"/>
    <mergeCell ref="A3:AD3"/>
    <mergeCell ref="AC31:AD31"/>
    <mergeCell ref="R29:W29"/>
    <mergeCell ref="J30:K30"/>
    <mergeCell ref="L30:M30"/>
    <mergeCell ref="J29:K29"/>
    <mergeCell ref="L29:M29"/>
    <mergeCell ref="N29:O29"/>
    <mergeCell ref="P29:Q29"/>
    <mergeCell ref="L31:M31"/>
    <mergeCell ref="P31:Q31"/>
    <mergeCell ref="J32:K32"/>
    <mergeCell ref="L32:M32"/>
    <mergeCell ref="N32:O32"/>
    <mergeCell ref="P32:Q32"/>
    <mergeCell ref="A32:C32"/>
    <mergeCell ref="D32:E32"/>
    <mergeCell ref="F32:G32"/>
    <mergeCell ref="H32:I32"/>
    <mergeCell ref="A30:C30"/>
    <mergeCell ref="D30:E30"/>
    <mergeCell ref="F30:G30"/>
    <mergeCell ref="H30:I30"/>
    <mergeCell ref="J31:K31"/>
    <mergeCell ref="A31:C31"/>
    <mergeCell ref="D31:E31"/>
    <mergeCell ref="F31:G31"/>
    <mergeCell ref="H31:I31"/>
    <mergeCell ref="A29:C29"/>
    <mergeCell ref="D29:E29"/>
    <mergeCell ref="F29:G29"/>
    <mergeCell ref="H29:I29"/>
    <mergeCell ref="A27:C27"/>
    <mergeCell ref="N27:O27"/>
    <mergeCell ref="J28:K28"/>
    <mergeCell ref="L28:M28"/>
    <mergeCell ref="N28:O28"/>
    <mergeCell ref="H28:I28"/>
    <mergeCell ref="A28:C28"/>
    <mergeCell ref="D28:E28"/>
    <mergeCell ref="F28:G28"/>
    <mergeCell ref="Z25:Z26"/>
    <mergeCell ref="AA25:AA26"/>
    <mergeCell ref="R28:W28"/>
    <mergeCell ref="X25:X26"/>
    <mergeCell ref="Y25:Y26"/>
    <mergeCell ref="AC25:AC26"/>
    <mergeCell ref="P27:Q27"/>
    <mergeCell ref="AD25:AD26"/>
    <mergeCell ref="A26:C26"/>
    <mergeCell ref="D26:E26"/>
    <mergeCell ref="F26:G26"/>
    <mergeCell ref="H26:I26"/>
    <mergeCell ref="J26:K26"/>
    <mergeCell ref="L26:M26"/>
    <mergeCell ref="N26:O26"/>
    <mergeCell ref="AB25:AB26"/>
    <mergeCell ref="R21:W21"/>
    <mergeCell ref="R23:W23"/>
    <mergeCell ref="A25:C25"/>
    <mergeCell ref="R25:W26"/>
    <mergeCell ref="P26:Q26"/>
    <mergeCell ref="O19:O20"/>
    <mergeCell ref="P19:P20"/>
    <mergeCell ref="Q19:Q20"/>
    <mergeCell ref="R19:W19"/>
    <mergeCell ref="B16:C16"/>
    <mergeCell ref="S16:W16"/>
    <mergeCell ref="B17:C17"/>
    <mergeCell ref="S17:W17"/>
    <mergeCell ref="B18:C18"/>
    <mergeCell ref="S18:W18"/>
    <mergeCell ref="A8:A10"/>
    <mergeCell ref="B8:C8"/>
    <mergeCell ref="S9:W10"/>
    <mergeCell ref="R8:R10"/>
    <mergeCell ref="S8:W8"/>
    <mergeCell ref="G9:G10"/>
    <mergeCell ref="N9:N10"/>
    <mergeCell ref="O9:O10"/>
    <mergeCell ref="B12:C12"/>
    <mergeCell ref="S12:W12"/>
    <mergeCell ref="B13:C13"/>
    <mergeCell ref="S13:W13"/>
    <mergeCell ref="B14:C14"/>
    <mergeCell ref="S14:W14"/>
    <mergeCell ref="B15:C15"/>
    <mergeCell ref="S15:W15"/>
    <mergeCell ref="B11:C11"/>
    <mergeCell ref="S11:W11"/>
    <mergeCell ref="J9:J10"/>
    <mergeCell ref="K9:K10"/>
    <mergeCell ref="P9:P10"/>
    <mergeCell ref="Q9:Q10"/>
    <mergeCell ref="L9:L10"/>
    <mergeCell ref="M9:M10"/>
    <mergeCell ref="D7:E7"/>
    <mergeCell ref="D9:D10"/>
    <mergeCell ref="F6:K6"/>
    <mergeCell ref="L6:M6"/>
    <mergeCell ref="J7:K7"/>
    <mergeCell ref="P7:Q7"/>
    <mergeCell ref="H9:H10"/>
    <mergeCell ref="I9:I10"/>
    <mergeCell ref="F7:G7"/>
    <mergeCell ref="F9:F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8"/>
  <sheetViews>
    <sheetView view="pageBreakPreview" zoomScale="55" zoomScaleSheetLayoutView="55" zoomScalePageLayoutView="0" workbookViewId="0" topLeftCell="A1">
      <pane xSplit="3" ySplit="9" topLeftCell="D46" activePane="bottomRight" state="frozen"/>
      <selection pane="topLeft" activeCell="C74" sqref="C74"/>
      <selection pane="topRight" activeCell="C74" sqref="C74"/>
      <selection pane="bottomLeft" activeCell="C74" sqref="C74"/>
      <selection pane="bottomRight" activeCell="E50" sqref="E50"/>
    </sheetView>
  </sheetViews>
  <sheetFormatPr defaultColWidth="9.00390625" defaultRowHeight="12.75"/>
  <cols>
    <col min="1" max="1" width="17.125" style="135" customWidth="1"/>
    <col min="2" max="2" width="14.75390625" style="31" customWidth="1"/>
    <col min="3" max="3" width="128.125" style="19" bestFit="1" customWidth="1"/>
    <col min="4" max="4" width="42.00390625" style="19" customWidth="1"/>
    <col min="5" max="5" width="47.25390625" style="19" customWidth="1"/>
    <col min="6" max="6" width="42.25390625" style="33" customWidth="1"/>
    <col min="7" max="16384" width="9.125" style="19" customWidth="1"/>
  </cols>
  <sheetData>
    <row r="1" spans="1:7" ht="27.75">
      <c r="A1" s="487" t="s">
        <v>442</v>
      </c>
      <c r="B1" s="488"/>
      <c r="C1" s="488"/>
      <c r="D1" s="488"/>
      <c r="E1" s="488"/>
      <c r="F1" s="489"/>
      <c r="G1" s="158"/>
    </row>
    <row r="2" spans="1:7" ht="30">
      <c r="A2" s="554" t="s">
        <v>323</v>
      </c>
      <c r="B2" s="555"/>
      <c r="C2" s="555"/>
      <c r="D2" s="555"/>
      <c r="E2" s="555"/>
      <c r="F2" s="556"/>
      <c r="G2" s="158"/>
    </row>
    <row r="3" spans="1:7" ht="60" customHeight="1">
      <c r="A3" s="557" t="s">
        <v>477</v>
      </c>
      <c r="B3" s="558"/>
      <c r="C3" s="558"/>
      <c r="D3" s="558"/>
      <c r="E3" s="558"/>
      <c r="F3" s="559"/>
      <c r="G3" s="158"/>
    </row>
    <row r="4" spans="1:7" ht="20.25">
      <c r="A4" s="496" t="s">
        <v>130</v>
      </c>
      <c r="B4" s="497"/>
      <c r="C4" s="497"/>
      <c r="D4" s="497"/>
      <c r="E4" s="497"/>
      <c r="F4" s="498"/>
      <c r="G4" s="158"/>
    </row>
    <row r="5" spans="1:6" ht="25.5">
      <c r="A5" s="561" t="s">
        <v>410</v>
      </c>
      <c r="B5" s="560" t="s">
        <v>362</v>
      </c>
      <c r="C5" s="560"/>
      <c r="D5" s="188" t="s">
        <v>408</v>
      </c>
      <c r="E5" s="188" t="s">
        <v>363</v>
      </c>
      <c r="F5" s="188" t="s">
        <v>365</v>
      </c>
    </row>
    <row r="6" spans="1:6" s="20" customFormat="1" ht="20.25" customHeight="1">
      <c r="A6" s="561"/>
      <c r="B6" s="560" t="s">
        <v>413</v>
      </c>
      <c r="C6" s="560"/>
      <c r="D6" s="188" t="s">
        <v>131</v>
      </c>
      <c r="E6" s="188" t="s">
        <v>132</v>
      </c>
      <c r="F6" s="188" t="s">
        <v>133</v>
      </c>
    </row>
    <row r="7" spans="1:6" ht="20.25" customHeight="1">
      <c r="A7" s="561"/>
      <c r="B7" s="560"/>
      <c r="C7" s="560"/>
      <c r="D7" s="501" t="s">
        <v>134</v>
      </c>
      <c r="E7" s="501"/>
      <c r="F7" s="501"/>
    </row>
    <row r="8" spans="1:6" ht="20.25">
      <c r="A8" s="561"/>
      <c r="B8" s="560"/>
      <c r="C8" s="560"/>
      <c r="D8" s="501"/>
      <c r="E8" s="501"/>
      <c r="F8" s="501"/>
    </row>
    <row r="9" spans="1:6" s="24" customFormat="1" ht="21" thickBot="1">
      <c r="A9" s="561"/>
      <c r="B9" s="560"/>
      <c r="C9" s="560"/>
      <c r="D9" s="501"/>
      <c r="E9" s="501"/>
      <c r="F9" s="501"/>
    </row>
    <row r="10" spans="1:6" s="136" customFormat="1" ht="36" customHeight="1" thickBot="1">
      <c r="A10" s="253">
        <v>1</v>
      </c>
      <c r="B10" s="254" t="s">
        <v>69</v>
      </c>
      <c r="C10" s="255" t="s">
        <v>135</v>
      </c>
      <c r="D10" s="256">
        <f>D11+D18</f>
        <v>95939</v>
      </c>
      <c r="E10" s="256">
        <f>E11+E18</f>
        <v>6000</v>
      </c>
      <c r="F10" s="256">
        <f>E10+D10</f>
        <v>101939</v>
      </c>
    </row>
    <row r="11" spans="1:6" s="137" customFormat="1" ht="36" customHeight="1">
      <c r="A11" s="253">
        <v>2</v>
      </c>
      <c r="B11" s="257"/>
      <c r="C11" s="258" t="s">
        <v>188</v>
      </c>
      <c r="D11" s="259">
        <f>SUM(D12:D17)</f>
        <v>5430</v>
      </c>
      <c r="E11" s="259">
        <f>SUM(E12:E17)</f>
        <v>0</v>
      </c>
      <c r="F11" s="259">
        <f>SUM(F12:F17)</f>
        <v>5430</v>
      </c>
    </row>
    <row r="12" spans="1:6" ht="36" customHeight="1">
      <c r="A12" s="260">
        <v>3</v>
      </c>
      <c r="B12" s="261" t="s">
        <v>164</v>
      </c>
      <c r="C12" s="262" t="s">
        <v>179</v>
      </c>
      <c r="D12" s="263">
        <v>400</v>
      </c>
      <c r="E12" s="263"/>
      <c r="F12" s="264">
        <f aca="true" t="shared" si="0" ref="F12:F71">E12+D12</f>
        <v>400</v>
      </c>
    </row>
    <row r="13" spans="1:6" ht="36" customHeight="1">
      <c r="A13" s="260">
        <v>4</v>
      </c>
      <c r="B13" s="261" t="s">
        <v>165</v>
      </c>
      <c r="C13" s="262" t="s">
        <v>180</v>
      </c>
      <c r="D13" s="263">
        <v>2566</v>
      </c>
      <c r="E13" s="263"/>
      <c r="F13" s="264">
        <f t="shared" si="0"/>
        <v>2566</v>
      </c>
    </row>
    <row r="14" spans="1:6" ht="36" customHeight="1">
      <c r="A14" s="260">
        <v>5</v>
      </c>
      <c r="B14" s="261" t="s">
        <v>166</v>
      </c>
      <c r="C14" s="265" t="s">
        <v>181</v>
      </c>
      <c r="D14" s="263">
        <v>546</v>
      </c>
      <c r="E14" s="263"/>
      <c r="F14" s="264">
        <f t="shared" si="0"/>
        <v>546</v>
      </c>
    </row>
    <row r="15" spans="1:6" ht="36" customHeight="1">
      <c r="A15" s="260">
        <v>6</v>
      </c>
      <c r="B15" s="261" t="s">
        <v>167</v>
      </c>
      <c r="C15" s="265" t="s">
        <v>182</v>
      </c>
      <c r="D15" s="263">
        <v>1126</v>
      </c>
      <c r="E15" s="263"/>
      <c r="F15" s="264">
        <f t="shared" si="0"/>
        <v>1126</v>
      </c>
    </row>
    <row r="16" spans="1:6" ht="36" customHeight="1">
      <c r="A16" s="260">
        <v>7</v>
      </c>
      <c r="B16" s="261" t="s">
        <v>168</v>
      </c>
      <c r="C16" s="265" t="s">
        <v>183</v>
      </c>
      <c r="D16" s="263">
        <v>150</v>
      </c>
      <c r="E16" s="263"/>
      <c r="F16" s="264">
        <f t="shared" si="0"/>
        <v>150</v>
      </c>
    </row>
    <row r="17" spans="1:6" ht="36" customHeight="1">
      <c r="A17" s="260">
        <v>8</v>
      </c>
      <c r="B17" s="261" t="s">
        <v>169</v>
      </c>
      <c r="C17" s="265" t="s">
        <v>184</v>
      </c>
      <c r="D17" s="263">
        <v>642</v>
      </c>
      <c r="E17" s="263"/>
      <c r="F17" s="264">
        <f t="shared" si="0"/>
        <v>642</v>
      </c>
    </row>
    <row r="18" spans="1:6" s="138" customFormat="1" ht="36" customHeight="1">
      <c r="A18" s="253">
        <v>9</v>
      </c>
      <c r="B18" s="257"/>
      <c r="C18" s="258" t="s">
        <v>189</v>
      </c>
      <c r="D18" s="259">
        <f>D19+D23+D28+D29</f>
        <v>90509</v>
      </c>
      <c r="E18" s="259">
        <f>E19+E23+E28+E29</f>
        <v>6000</v>
      </c>
      <c r="F18" s="256">
        <f t="shared" si="0"/>
        <v>96509</v>
      </c>
    </row>
    <row r="19" spans="1:6" s="23" customFormat="1" ht="36" customHeight="1">
      <c r="A19" s="266">
        <v>10</v>
      </c>
      <c r="B19" s="267"/>
      <c r="C19" s="268" t="s">
        <v>190</v>
      </c>
      <c r="D19" s="269">
        <f>D20+D21+D22</f>
        <v>9300</v>
      </c>
      <c r="E19" s="269">
        <f>E20+E21+E22</f>
        <v>6000</v>
      </c>
      <c r="F19" s="270">
        <f t="shared" si="0"/>
        <v>15300</v>
      </c>
    </row>
    <row r="20" spans="1:6" ht="36" customHeight="1">
      <c r="A20" s="260">
        <v>11</v>
      </c>
      <c r="B20" s="261" t="s">
        <v>170</v>
      </c>
      <c r="C20" s="265" t="s">
        <v>136</v>
      </c>
      <c r="D20" s="263"/>
      <c r="E20" s="263">
        <v>6000</v>
      </c>
      <c r="F20" s="264">
        <f t="shared" si="0"/>
        <v>6000</v>
      </c>
    </row>
    <row r="21" spans="1:6" ht="36" customHeight="1">
      <c r="A21" s="260">
        <v>12</v>
      </c>
      <c r="B21" s="261" t="s">
        <v>171</v>
      </c>
      <c r="C21" s="265" t="s">
        <v>137</v>
      </c>
      <c r="D21" s="263">
        <v>9000</v>
      </c>
      <c r="E21" s="263"/>
      <c r="F21" s="264">
        <f t="shared" si="0"/>
        <v>9000</v>
      </c>
    </row>
    <row r="22" spans="1:6" ht="36" customHeight="1">
      <c r="A22" s="260">
        <v>13</v>
      </c>
      <c r="B22" s="261" t="s">
        <v>172</v>
      </c>
      <c r="C22" s="265" t="s">
        <v>138</v>
      </c>
      <c r="D22" s="263">
        <v>300</v>
      </c>
      <c r="E22" s="263"/>
      <c r="F22" s="264">
        <f t="shared" si="0"/>
        <v>300</v>
      </c>
    </row>
    <row r="23" spans="1:6" s="23" customFormat="1" ht="36" customHeight="1">
      <c r="A23" s="260">
        <v>14</v>
      </c>
      <c r="B23" s="267"/>
      <c r="C23" s="268" t="s">
        <v>191</v>
      </c>
      <c r="D23" s="269">
        <f>D24+D25+D26+D27</f>
        <v>80688</v>
      </c>
      <c r="E23" s="269">
        <f>E24+E25+E26+E27</f>
        <v>0</v>
      </c>
      <c r="F23" s="270">
        <f t="shared" si="0"/>
        <v>80688</v>
      </c>
    </row>
    <row r="24" spans="1:6" ht="36" customHeight="1">
      <c r="A24" s="260">
        <v>15</v>
      </c>
      <c r="B24" s="261" t="s">
        <v>173</v>
      </c>
      <c r="C24" s="265" t="s">
        <v>205</v>
      </c>
      <c r="D24" s="263">
        <v>10591</v>
      </c>
      <c r="E24" s="263"/>
      <c r="F24" s="264">
        <f t="shared" si="0"/>
        <v>10591</v>
      </c>
    </row>
    <row r="25" spans="1:6" ht="36" customHeight="1">
      <c r="A25" s="260">
        <v>16</v>
      </c>
      <c r="B25" s="261" t="s">
        <v>174</v>
      </c>
      <c r="C25" s="265" t="s">
        <v>139</v>
      </c>
      <c r="D25" s="263">
        <v>59897</v>
      </c>
      <c r="E25" s="263"/>
      <c r="F25" s="264">
        <f t="shared" si="0"/>
        <v>59897</v>
      </c>
    </row>
    <row r="26" spans="1:6" ht="36" customHeight="1">
      <c r="A26" s="260">
        <v>17</v>
      </c>
      <c r="B26" s="261" t="s">
        <v>175</v>
      </c>
      <c r="C26" s="265" t="s">
        <v>140</v>
      </c>
      <c r="D26" s="263">
        <v>10000</v>
      </c>
      <c r="E26" s="263"/>
      <c r="F26" s="264">
        <f t="shared" si="0"/>
        <v>10000</v>
      </c>
    </row>
    <row r="27" spans="1:6" ht="36" customHeight="1">
      <c r="A27" s="260">
        <v>18</v>
      </c>
      <c r="B27" s="261" t="s">
        <v>176</v>
      </c>
      <c r="C27" s="265" t="s">
        <v>141</v>
      </c>
      <c r="D27" s="263">
        <v>200</v>
      </c>
      <c r="E27" s="263"/>
      <c r="F27" s="264">
        <f t="shared" si="0"/>
        <v>200</v>
      </c>
    </row>
    <row r="28" spans="1:6" s="23" customFormat="1" ht="36" customHeight="1">
      <c r="A28" s="260">
        <v>19</v>
      </c>
      <c r="B28" s="261" t="s">
        <v>177</v>
      </c>
      <c r="C28" s="268" t="s">
        <v>192</v>
      </c>
      <c r="D28" s="269">
        <v>100</v>
      </c>
      <c r="E28" s="269"/>
      <c r="F28" s="270">
        <f t="shared" si="0"/>
        <v>100</v>
      </c>
    </row>
    <row r="29" spans="1:6" s="25" customFormat="1" ht="36" customHeight="1" thickBot="1">
      <c r="A29" s="260">
        <v>20</v>
      </c>
      <c r="B29" s="261" t="s">
        <v>178</v>
      </c>
      <c r="C29" s="268" t="s">
        <v>193</v>
      </c>
      <c r="D29" s="269">
        <v>421</v>
      </c>
      <c r="E29" s="269"/>
      <c r="F29" s="270">
        <f t="shared" si="0"/>
        <v>421</v>
      </c>
    </row>
    <row r="30" spans="1:6" s="136" customFormat="1" ht="36" customHeight="1" thickBot="1">
      <c r="A30" s="253">
        <v>21</v>
      </c>
      <c r="B30" s="254" t="s">
        <v>96</v>
      </c>
      <c r="C30" s="255" t="s">
        <v>187</v>
      </c>
      <c r="D30" s="256">
        <f>D31</f>
        <v>82074</v>
      </c>
      <c r="E30" s="256">
        <f>E31</f>
        <v>0</v>
      </c>
      <c r="F30" s="256">
        <f t="shared" si="0"/>
        <v>82074</v>
      </c>
    </row>
    <row r="31" spans="1:6" s="26" customFormat="1" ht="36" customHeight="1">
      <c r="A31" s="260">
        <v>22</v>
      </c>
      <c r="B31" s="271"/>
      <c r="C31" s="272" t="s">
        <v>150</v>
      </c>
      <c r="D31" s="273">
        <f>D32+D33+D34+D42+D43+D44</f>
        <v>82074</v>
      </c>
      <c r="E31" s="273">
        <f>E32+E33+E34+E42+E43+E44</f>
        <v>0</v>
      </c>
      <c r="F31" s="264">
        <f t="shared" si="0"/>
        <v>82074</v>
      </c>
    </row>
    <row r="32" spans="1:6" s="23" customFormat="1" ht="36" customHeight="1">
      <c r="A32" s="266">
        <v>23</v>
      </c>
      <c r="B32" s="261" t="s">
        <v>164</v>
      </c>
      <c r="C32" s="268" t="s">
        <v>194</v>
      </c>
      <c r="D32" s="273">
        <v>44937</v>
      </c>
      <c r="E32" s="273"/>
      <c r="F32" s="264">
        <f t="shared" si="0"/>
        <v>44937</v>
      </c>
    </row>
    <row r="33" spans="1:6" s="23" customFormat="1" ht="36" customHeight="1">
      <c r="A33" s="266">
        <v>24</v>
      </c>
      <c r="B33" s="261" t="s">
        <v>165</v>
      </c>
      <c r="C33" s="268" t="s">
        <v>195</v>
      </c>
      <c r="D33" s="273"/>
      <c r="E33" s="273"/>
      <c r="F33" s="264">
        <f t="shared" si="0"/>
        <v>0</v>
      </c>
    </row>
    <row r="34" spans="1:6" s="23" customFormat="1" ht="36" customHeight="1">
      <c r="A34" s="266">
        <v>25</v>
      </c>
      <c r="B34" s="261"/>
      <c r="C34" s="274" t="s">
        <v>196</v>
      </c>
      <c r="D34" s="273">
        <f>SUM(D35:D41)</f>
        <v>37137</v>
      </c>
      <c r="E34" s="273">
        <v>0</v>
      </c>
      <c r="F34" s="264">
        <f t="shared" si="0"/>
        <v>37137</v>
      </c>
    </row>
    <row r="35" spans="1:6" ht="36" customHeight="1">
      <c r="A35" s="260">
        <v>26</v>
      </c>
      <c r="B35" s="261" t="s">
        <v>166</v>
      </c>
      <c r="C35" s="262" t="s">
        <v>206</v>
      </c>
      <c r="D35" s="263">
        <v>5818</v>
      </c>
      <c r="E35" s="263"/>
      <c r="F35" s="264">
        <f t="shared" si="0"/>
        <v>5818</v>
      </c>
    </row>
    <row r="36" spans="1:6" ht="36" customHeight="1">
      <c r="A36" s="260">
        <v>27</v>
      </c>
      <c r="B36" s="261" t="s">
        <v>167</v>
      </c>
      <c r="C36" s="262" t="s">
        <v>322</v>
      </c>
      <c r="D36" s="263">
        <v>12038</v>
      </c>
      <c r="E36" s="263"/>
      <c r="F36" s="264">
        <f t="shared" si="0"/>
        <v>12038</v>
      </c>
    </row>
    <row r="37" spans="1:6" ht="36" customHeight="1">
      <c r="A37" s="260">
        <v>28</v>
      </c>
      <c r="B37" s="261" t="s">
        <v>168</v>
      </c>
      <c r="C37" s="262" t="s">
        <v>207</v>
      </c>
      <c r="D37" s="263">
        <v>693</v>
      </c>
      <c r="E37" s="263"/>
      <c r="F37" s="264">
        <f t="shared" si="0"/>
        <v>693</v>
      </c>
    </row>
    <row r="38" spans="1:6" ht="36" customHeight="1">
      <c r="A38" s="260">
        <v>29</v>
      </c>
      <c r="B38" s="261" t="s">
        <v>169</v>
      </c>
      <c r="C38" s="262" t="s">
        <v>208</v>
      </c>
      <c r="D38" s="263">
        <v>7013</v>
      </c>
      <c r="E38" s="263"/>
      <c r="F38" s="264">
        <f t="shared" si="0"/>
        <v>7013</v>
      </c>
    </row>
    <row r="39" spans="1:6" ht="36" customHeight="1">
      <c r="A39" s="260">
        <v>30</v>
      </c>
      <c r="B39" s="261" t="s">
        <v>170</v>
      </c>
      <c r="C39" s="262" t="s">
        <v>209</v>
      </c>
      <c r="D39" s="263">
        <v>11390</v>
      </c>
      <c r="E39" s="263"/>
      <c r="F39" s="264">
        <f t="shared" si="0"/>
        <v>11390</v>
      </c>
    </row>
    <row r="40" spans="1:6" ht="36" customHeight="1">
      <c r="A40" s="260">
        <v>31</v>
      </c>
      <c r="B40" s="261" t="s">
        <v>171</v>
      </c>
      <c r="C40" s="262" t="s">
        <v>210</v>
      </c>
      <c r="D40" s="263">
        <v>0</v>
      </c>
      <c r="E40" s="263"/>
      <c r="F40" s="264">
        <f t="shared" si="0"/>
        <v>0</v>
      </c>
    </row>
    <row r="41" spans="1:6" ht="36" customHeight="1">
      <c r="A41" s="260">
        <v>32</v>
      </c>
      <c r="B41" s="261" t="s">
        <v>172</v>
      </c>
      <c r="C41" s="262" t="s">
        <v>211</v>
      </c>
      <c r="D41" s="263">
        <v>185</v>
      </c>
      <c r="E41" s="263"/>
      <c r="F41" s="264">
        <f t="shared" si="0"/>
        <v>185</v>
      </c>
    </row>
    <row r="42" spans="1:6" ht="36" customHeight="1">
      <c r="A42" s="260">
        <v>33</v>
      </c>
      <c r="B42" s="261" t="s">
        <v>173</v>
      </c>
      <c r="C42" s="272" t="s">
        <v>197</v>
      </c>
      <c r="D42" s="273">
        <v>0</v>
      </c>
      <c r="E42" s="273">
        <v>0</v>
      </c>
      <c r="F42" s="264">
        <f t="shared" si="0"/>
        <v>0</v>
      </c>
    </row>
    <row r="43" spans="1:6" ht="36" customHeight="1">
      <c r="A43" s="260">
        <v>34</v>
      </c>
      <c r="B43" s="261" t="s">
        <v>174</v>
      </c>
      <c r="C43" s="272" t="s">
        <v>198</v>
      </c>
      <c r="D43" s="273">
        <v>0</v>
      </c>
      <c r="E43" s="273">
        <v>0</v>
      </c>
      <c r="F43" s="264">
        <f t="shared" si="0"/>
        <v>0</v>
      </c>
    </row>
    <row r="44" spans="1:6" s="24" customFormat="1" ht="36" customHeight="1" thickBot="1">
      <c r="A44" s="260">
        <v>35</v>
      </c>
      <c r="B44" s="261" t="s">
        <v>175</v>
      </c>
      <c r="C44" s="272" t="s">
        <v>199</v>
      </c>
      <c r="D44" s="273">
        <v>0</v>
      </c>
      <c r="E44" s="273">
        <v>0</v>
      </c>
      <c r="F44" s="264">
        <f t="shared" si="0"/>
        <v>0</v>
      </c>
    </row>
    <row r="45" spans="1:6" s="136" customFormat="1" ht="36" customHeight="1" thickBot="1">
      <c r="A45" s="253">
        <v>36</v>
      </c>
      <c r="B45" s="254" t="s">
        <v>129</v>
      </c>
      <c r="C45" s="255" t="s">
        <v>186</v>
      </c>
      <c r="D45" s="256">
        <f>SUM(D46:D48)</f>
        <v>0</v>
      </c>
      <c r="E45" s="256">
        <f>SUM(E46:E48)</f>
        <v>0</v>
      </c>
      <c r="F45" s="256">
        <f t="shared" si="0"/>
        <v>0</v>
      </c>
    </row>
    <row r="46" spans="1:6" s="27" customFormat="1" ht="36" customHeight="1">
      <c r="A46" s="260">
        <v>37</v>
      </c>
      <c r="B46" s="261" t="s">
        <v>164</v>
      </c>
      <c r="C46" s="275" t="s">
        <v>200</v>
      </c>
      <c r="D46" s="263"/>
      <c r="E46" s="263"/>
      <c r="F46" s="264">
        <f t="shared" si="0"/>
        <v>0</v>
      </c>
    </row>
    <row r="47" spans="1:6" ht="36" customHeight="1">
      <c r="A47" s="260">
        <v>38</v>
      </c>
      <c r="B47" s="261" t="s">
        <v>165</v>
      </c>
      <c r="C47" s="275" t="s">
        <v>201</v>
      </c>
      <c r="D47" s="263"/>
      <c r="E47" s="263"/>
      <c r="F47" s="264">
        <f t="shared" si="0"/>
        <v>0</v>
      </c>
    </row>
    <row r="48" spans="1:6" s="24" customFormat="1" ht="36" customHeight="1" thickBot="1">
      <c r="A48" s="260">
        <v>39</v>
      </c>
      <c r="B48" s="261" t="s">
        <v>166</v>
      </c>
      <c r="C48" s="275" t="s">
        <v>202</v>
      </c>
      <c r="D48" s="263"/>
      <c r="E48" s="263"/>
      <c r="F48" s="264">
        <f t="shared" si="0"/>
        <v>0</v>
      </c>
    </row>
    <row r="49" spans="1:6" s="136" customFormat="1" ht="36" customHeight="1" thickBot="1">
      <c r="A49" s="253">
        <v>40</v>
      </c>
      <c r="B49" s="254" t="s">
        <v>116</v>
      </c>
      <c r="C49" s="255" t="s">
        <v>185</v>
      </c>
      <c r="D49" s="256">
        <f>SUM(D50:D55)</f>
        <v>12910</v>
      </c>
      <c r="E49" s="256">
        <f>SUM(E50:E55)</f>
        <v>0</v>
      </c>
      <c r="F49" s="256">
        <f>SUM(F50:F55)</f>
        <v>12910</v>
      </c>
    </row>
    <row r="50" spans="1:6" s="23" customFormat="1" ht="36" customHeight="1">
      <c r="A50" s="266">
        <v>41</v>
      </c>
      <c r="B50" s="261" t="s">
        <v>164</v>
      </c>
      <c r="C50" s="276" t="s">
        <v>151</v>
      </c>
      <c r="D50" s="269">
        <v>12910</v>
      </c>
      <c r="E50" s="269"/>
      <c r="F50" s="264">
        <f t="shared" si="0"/>
        <v>12910</v>
      </c>
    </row>
    <row r="51" spans="1:6" ht="36" customHeight="1">
      <c r="A51" s="260">
        <v>42</v>
      </c>
      <c r="B51" s="261" t="s">
        <v>165</v>
      </c>
      <c r="C51" s="276" t="s">
        <v>152</v>
      </c>
      <c r="D51" s="263"/>
      <c r="E51" s="263"/>
      <c r="F51" s="264">
        <f t="shared" si="0"/>
        <v>0</v>
      </c>
    </row>
    <row r="52" spans="1:6" ht="36" customHeight="1">
      <c r="A52" s="260">
        <v>43</v>
      </c>
      <c r="B52" s="261" t="s">
        <v>166</v>
      </c>
      <c r="C52" s="277" t="s">
        <v>142</v>
      </c>
      <c r="D52" s="263"/>
      <c r="E52" s="273"/>
      <c r="F52" s="264"/>
    </row>
    <row r="53" spans="1:6" ht="36" customHeight="1">
      <c r="A53" s="260">
        <v>44</v>
      </c>
      <c r="B53" s="261" t="s">
        <v>167</v>
      </c>
      <c r="C53" s="276" t="s">
        <v>153</v>
      </c>
      <c r="D53" s="263"/>
      <c r="E53" s="273"/>
      <c r="F53" s="264">
        <f t="shared" si="0"/>
        <v>0</v>
      </c>
    </row>
    <row r="54" spans="1:6" ht="36" customHeight="1">
      <c r="A54" s="260">
        <v>45</v>
      </c>
      <c r="B54" s="261" t="s">
        <v>168</v>
      </c>
      <c r="C54" s="278" t="s">
        <v>154</v>
      </c>
      <c r="D54" s="263"/>
      <c r="E54" s="263"/>
      <c r="F54" s="264">
        <f t="shared" si="0"/>
        <v>0</v>
      </c>
    </row>
    <row r="55" spans="1:6" ht="36" customHeight="1" thickBot="1">
      <c r="A55" s="260">
        <v>46</v>
      </c>
      <c r="B55" s="261" t="s">
        <v>169</v>
      </c>
      <c r="C55" s="276" t="s">
        <v>155</v>
      </c>
      <c r="D55" s="263"/>
      <c r="E55" s="273">
        <v>0</v>
      </c>
      <c r="F55" s="264">
        <f t="shared" si="0"/>
        <v>0</v>
      </c>
    </row>
    <row r="56" spans="1:6" s="139" customFormat="1" ht="36" customHeight="1" thickBot="1">
      <c r="A56" s="253">
        <v>47</v>
      </c>
      <c r="B56" s="254" t="s">
        <v>119</v>
      </c>
      <c r="C56" s="255" t="s">
        <v>203</v>
      </c>
      <c r="D56" s="256">
        <f>SUM(D57:D58)</f>
        <v>0</v>
      </c>
      <c r="E56" s="256">
        <f>SUM(E57:E58)</f>
        <v>0</v>
      </c>
      <c r="F56" s="256">
        <f t="shared" si="0"/>
        <v>0</v>
      </c>
    </row>
    <row r="57" spans="1:6" s="28" customFormat="1" ht="36" customHeight="1">
      <c r="A57" s="279">
        <v>48</v>
      </c>
      <c r="B57" s="280" t="s">
        <v>164</v>
      </c>
      <c r="C57" s="281" t="s">
        <v>156</v>
      </c>
      <c r="D57" s="282">
        <v>0</v>
      </c>
      <c r="E57" s="282">
        <v>0</v>
      </c>
      <c r="F57" s="264">
        <f t="shared" si="0"/>
        <v>0</v>
      </c>
    </row>
    <row r="58" spans="1:6" s="24" customFormat="1" ht="36" customHeight="1" thickBot="1">
      <c r="A58" s="260">
        <v>49</v>
      </c>
      <c r="B58" s="280" t="s">
        <v>165</v>
      </c>
      <c r="C58" s="275" t="s">
        <v>157</v>
      </c>
      <c r="D58" s="263">
        <v>0</v>
      </c>
      <c r="E58" s="263"/>
      <c r="F58" s="264">
        <f t="shared" si="0"/>
        <v>0</v>
      </c>
    </row>
    <row r="59" spans="1:6" s="139" customFormat="1" ht="36" customHeight="1" thickBot="1">
      <c r="A59" s="253">
        <v>50</v>
      </c>
      <c r="B59" s="254" t="s">
        <v>118</v>
      </c>
      <c r="C59" s="255" t="s">
        <v>204</v>
      </c>
      <c r="D59" s="256">
        <f>SUM(D60:D62)</f>
        <v>0</v>
      </c>
      <c r="E59" s="256">
        <f>SUM(E60:E62)</f>
        <v>0</v>
      </c>
      <c r="F59" s="256">
        <f t="shared" si="0"/>
        <v>0</v>
      </c>
    </row>
    <row r="60" spans="1:6" s="27" customFormat="1" ht="36" customHeight="1">
      <c r="A60" s="260">
        <v>51</v>
      </c>
      <c r="B60" s="261" t="s">
        <v>164</v>
      </c>
      <c r="C60" s="283" t="s">
        <v>143</v>
      </c>
      <c r="D60" s="264"/>
      <c r="E60" s="264"/>
      <c r="F60" s="264">
        <f t="shared" si="0"/>
        <v>0</v>
      </c>
    </row>
    <row r="61" spans="1:6" ht="36" customHeight="1">
      <c r="A61" s="260">
        <v>52</v>
      </c>
      <c r="B61" s="261" t="s">
        <v>165</v>
      </c>
      <c r="C61" s="284" t="s">
        <v>144</v>
      </c>
      <c r="D61" s="263"/>
      <c r="E61" s="263"/>
      <c r="F61" s="264">
        <f t="shared" si="0"/>
        <v>0</v>
      </c>
    </row>
    <row r="62" spans="1:6" s="24" customFormat="1" ht="36" customHeight="1" thickBot="1">
      <c r="A62" s="260">
        <v>53</v>
      </c>
      <c r="B62" s="261" t="s">
        <v>166</v>
      </c>
      <c r="C62" s="284" t="s">
        <v>145</v>
      </c>
      <c r="D62" s="263"/>
      <c r="E62" s="263"/>
      <c r="F62" s="264">
        <f t="shared" si="0"/>
        <v>0</v>
      </c>
    </row>
    <row r="63" spans="1:6" s="136" customFormat="1" ht="36" customHeight="1" thickBot="1">
      <c r="A63" s="253">
        <v>54</v>
      </c>
      <c r="B63" s="257"/>
      <c r="C63" s="255" t="s">
        <v>146</v>
      </c>
      <c r="D63" s="256">
        <f>D59+D56+D49+D45+D30+D10</f>
        <v>190923</v>
      </c>
      <c r="E63" s="256">
        <f>E59+E56+E49+E45+E30+E10</f>
        <v>6000</v>
      </c>
      <c r="F63" s="256">
        <f t="shared" si="0"/>
        <v>196923</v>
      </c>
    </row>
    <row r="64" spans="1:6" s="29" customFormat="1" ht="36" customHeight="1" thickBot="1">
      <c r="A64" s="279">
        <v>55</v>
      </c>
      <c r="B64" s="285"/>
      <c r="C64" s="286"/>
      <c r="D64" s="282">
        <v>0</v>
      </c>
      <c r="E64" s="282">
        <v>0</v>
      </c>
      <c r="F64" s="264">
        <f t="shared" si="0"/>
        <v>0</v>
      </c>
    </row>
    <row r="65" spans="1:6" s="139" customFormat="1" ht="36" customHeight="1" thickBot="1">
      <c r="A65" s="253">
        <v>56</v>
      </c>
      <c r="B65" s="254" t="s">
        <v>120</v>
      </c>
      <c r="C65" s="255" t="s">
        <v>162</v>
      </c>
      <c r="D65" s="256">
        <f>SUM(D66:D67)</f>
        <v>0</v>
      </c>
      <c r="E65" s="256">
        <f>SUM(E66:E67)</f>
        <v>0</v>
      </c>
      <c r="F65" s="256">
        <f t="shared" si="0"/>
        <v>0</v>
      </c>
    </row>
    <row r="66" spans="1:6" s="27" customFormat="1" ht="36" customHeight="1">
      <c r="A66" s="260">
        <v>57</v>
      </c>
      <c r="B66" s="261" t="s">
        <v>164</v>
      </c>
      <c r="C66" s="275" t="s">
        <v>158</v>
      </c>
      <c r="D66" s="263">
        <v>0</v>
      </c>
      <c r="E66" s="263">
        <v>0</v>
      </c>
      <c r="F66" s="264">
        <f t="shared" si="0"/>
        <v>0</v>
      </c>
    </row>
    <row r="67" spans="1:6" s="24" customFormat="1" ht="36" customHeight="1" thickBot="1">
      <c r="A67" s="260">
        <v>58</v>
      </c>
      <c r="B67" s="261" t="s">
        <v>165</v>
      </c>
      <c r="C67" s="275" t="s">
        <v>159</v>
      </c>
      <c r="D67" s="263">
        <v>0</v>
      </c>
      <c r="E67" s="263">
        <v>0</v>
      </c>
      <c r="F67" s="264">
        <f t="shared" si="0"/>
        <v>0</v>
      </c>
    </row>
    <row r="68" spans="1:6" s="139" customFormat="1" ht="36" customHeight="1" thickBot="1">
      <c r="A68" s="253">
        <v>59</v>
      </c>
      <c r="B68" s="254" t="s">
        <v>123</v>
      </c>
      <c r="C68" s="255" t="s">
        <v>163</v>
      </c>
      <c r="D68" s="256">
        <f>SUM(D69:D70)</f>
        <v>2906</v>
      </c>
      <c r="E68" s="256">
        <f>SUM(E69:E70)</f>
        <v>0</v>
      </c>
      <c r="F68" s="256">
        <f t="shared" si="0"/>
        <v>2906</v>
      </c>
    </row>
    <row r="69" spans="1:6" s="27" customFormat="1" ht="36" customHeight="1">
      <c r="A69" s="260">
        <v>60</v>
      </c>
      <c r="B69" s="261" t="s">
        <v>164</v>
      </c>
      <c r="C69" s="275" t="s">
        <v>160</v>
      </c>
      <c r="D69" s="263">
        <v>2906</v>
      </c>
      <c r="E69" s="263">
        <v>0</v>
      </c>
      <c r="F69" s="264">
        <f t="shared" si="0"/>
        <v>2906</v>
      </c>
    </row>
    <row r="70" spans="1:6" s="24" customFormat="1" ht="36" customHeight="1" thickBot="1">
      <c r="A70" s="260">
        <v>61</v>
      </c>
      <c r="B70" s="261" t="s">
        <v>165</v>
      </c>
      <c r="C70" s="275" t="s">
        <v>161</v>
      </c>
      <c r="D70" s="263">
        <v>0</v>
      </c>
      <c r="E70" s="263">
        <v>0</v>
      </c>
      <c r="F70" s="264">
        <f t="shared" si="0"/>
        <v>0</v>
      </c>
    </row>
    <row r="71" spans="1:6" s="139" customFormat="1" ht="36" customHeight="1" thickBot="1">
      <c r="A71" s="253">
        <v>62</v>
      </c>
      <c r="B71" s="254"/>
      <c r="C71" s="255" t="s">
        <v>147</v>
      </c>
      <c r="D71" s="256">
        <f>D63+D65+D68</f>
        <v>193829</v>
      </c>
      <c r="E71" s="256">
        <f>E63+E65+E68</f>
        <v>6000</v>
      </c>
      <c r="F71" s="256">
        <f t="shared" si="0"/>
        <v>199829</v>
      </c>
    </row>
    <row r="72" spans="1:6" s="30" customFormat="1" ht="36" customHeight="1" thickBot="1">
      <c r="A72" s="260">
        <v>63</v>
      </c>
      <c r="B72" s="271"/>
      <c r="C72" s="272" t="s">
        <v>148</v>
      </c>
      <c r="D72" s="263">
        <v>45376</v>
      </c>
      <c r="E72" s="263"/>
      <c r="F72" s="273">
        <f>E72+D72</f>
        <v>45376</v>
      </c>
    </row>
    <row r="73" spans="1:6" s="136" customFormat="1" ht="36" customHeight="1" thickBot="1">
      <c r="A73" s="253">
        <v>64</v>
      </c>
      <c r="B73" s="254"/>
      <c r="C73" s="255" t="s">
        <v>149</v>
      </c>
      <c r="D73" s="256">
        <f>D72+D71</f>
        <v>239205</v>
      </c>
      <c r="E73" s="256">
        <f>E72+E71</f>
        <v>6000</v>
      </c>
      <c r="F73" s="256">
        <f>F72+F71</f>
        <v>245205</v>
      </c>
    </row>
    <row r="74" spans="1:6" ht="38.25">
      <c r="A74" s="287"/>
      <c r="B74" s="288"/>
      <c r="C74" s="289"/>
      <c r="D74" s="289"/>
      <c r="E74" s="289"/>
      <c r="F74" s="290"/>
    </row>
    <row r="75" ht="20.25">
      <c r="D75" s="92"/>
    </row>
    <row r="76" ht="20.25">
      <c r="D76" s="91"/>
    </row>
    <row r="78" ht="20.25">
      <c r="B78" s="32"/>
    </row>
  </sheetData>
  <sheetProtection/>
  <mergeCells count="8">
    <mergeCell ref="A1:F1"/>
    <mergeCell ref="A2:F2"/>
    <mergeCell ref="A3:F3"/>
    <mergeCell ref="A4:F4"/>
    <mergeCell ref="B5:C5"/>
    <mergeCell ref="A5:A9"/>
    <mergeCell ref="D7:F9"/>
    <mergeCell ref="B6:C9"/>
  </mergeCells>
  <printOptions horizont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2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="60" zoomScalePageLayoutView="0" workbookViewId="0" topLeftCell="A22">
      <selection activeCell="D34" sqref="D34"/>
    </sheetView>
  </sheetViews>
  <sheetFormatPr defaultColWidth="9.00390625" defaultRowHeight="12.75"/>
  <cols>
    <col min="1" max="1" width="11.25390625" style="110" customWidth="1"/>
    <col min="2" max="2" width="14.75390625" style="94" bestFit="1" customWidth="1"/>
    <col min="3" max="3" width="68.125" style="94" customWidth="1"/>
    <col min="4" max="4" width="32.25390625" style="94" customWidth="1"/>
    <col min="5" max="5" width="1.12109375" style="94" customWidth="1"/>
    <col min="6" max="6" width="1.00390625" style="94" customWidth="1"/>
    <col min="7" max="7" width="0.74609375" style="94" customWidth="1"/>
    <col min="8" max="16384" width="9.125" style="94" customWidth="1"/>
  </cols>
  <sheetData>
    <row r="1" spans="1:4" ht="27.75">
      <c r="A1" s="566" t="s">
        <v>443</v>
      </c>
      <c r="B1" s="567"/>
      <c r="C1" s="567"/>
      <c r="D1" s="568"/>
    </row>
    <row r="2" spans="1:7" ht="45.75" customHeight="1">
      <c r="A2" s="563" t="s">
        <v>409</v>
      </c>
      <c r="B2" s="564"/>
      <c r="C2" s="564"/>
      <c r="D2" s="565"/>
      <c r="E2" s="103"/>
      <c r="F2" s="103"/>
      <c r="G2" s="103"/>
    </row>
    <row r="3" spans="1:4" ht="12.75">
      <c r="A3" s="173"/>
      <c r="B3" s="174"/>
      <c r="C3" s="174"/>
      <c r="D3" s="175"/>
    </row>
    <row r="4" spans="1:4" ht="25.5">
      <c r="A4" s="502" t="s">
        <v>272</v>
      </c>
      <c r="B4" s="562" t="s">
        <v>407</v>
      </c>
      <c r="C4" s="562"/>
      <c r="D4" s="219" t="s">
        <v>408</v>
      </c>
    </row>
    <row r="5" spans="1:10" s="96" customFormat="1" ht="25.5">
      <c r="A5" s="502"/>
      <c r="B5" s="502" t="s">
        <v>0</v>
      </c>
      <c r="C5" s="502"/>
      <c r="D5" s="220" t="s">
        <v>1</v>
      </c>
      <c r="E5" s="104"/>
      <c r="F5" s="104"/>
      <c r="G5" s="104"/>
      <c r="H5" s="104"/>
      <c r="I5" s="104"/>
      <c r="J5" s="104"/>
    </row>
    <row r="6" spans="1:10" s="105" customFormat="1" ht="25.5">
      <c r="A6" s="190">
        <v>1</v>
      </c>
      <c r="B6" s="190" t="s">
        <v>69</v>
      </c>
      <c r="C6" s="212" t="s">
        <v>2</v>
      </c>
      <c r="D6" s="213">
        <f>SUM(D7+D14+D30)</f>
        <v>42102</v>
      </c>
      <c r="E6" s="106"/>
      <c r="F6" s="106"/>
      <c r="G6" s="106"/>
      <c r="H6" s="106"/>
      <c r="I6" s="106"/>
      <c r="J6" s="106"/>
    </row>
    <row r="7" spans="1:4" s="105" customFormat="1" ht="51">
      <c r="A7" s="190">
        <v>2</v>
      </c>
      <c r="B7" s="211" t="s">
        <v>70</v>
      </c>
      <c r="C7" s="212" t="s">
        <v>27</v>
      </c>
      <c r="D7" s="213">
        <f>SUM(D8:D13)</f>
        <v>36979</v>
      </c>
    </row>
    <row r="8" spans="1:4" ht="26.25">
      <c r="A8" s="221">
        <v>3</v>
      </c>
      <c r="B8" s="214" t="s">
        <v>71</v>
      </c>
      <c r="C8" s="215" t="s">
        <v>3</v>
      </c>
      <c r="D8" s="216">
        <v>36689</v>
      </c>
    </row>
    <row r="9" spans="1:4" ht="26.25">
      <c r="A9" s="221">
        <v>4</v>
      </c>
      <c r="B9" s="214" t="s">
        <v>72</v>
      </c>
      <c r="C9" s="215" t="s">
        <v>4</v>
      </c>
      <c r="D9" s="216"/>
    </row>
    <row r="10" spans="1:4" ht="26.25">
      <c r="A10" s="221">
        <v>5</v>
      </c>
      <c r="B10" s="214" t="s">
        <v>73</v>
      </c>
      <c r="C10" s="215" t="s">
        <v>5</v>
      </c>
      <c r="D10" s="216"/>
    </row>
    <row r="11" spans="1:4" ht="52.5">
      <c r="A11" s="221">
        <v>6</v>
      </c>
      <c r="B11" s="214" t="s">
        <v>74</v>
      </c>
      <c r="C11" s="215" t="s">
        <v>6</v>
      </c>
      <c r="D11" s="216">
        <v>290</v>
      </c>
    </row>
    <row r="12" spans="1:4" ht="52.5">
      <c r="A12" s="221">
        <v>7</v>
      </c>
      <c r="B12" s="214" t="s">
        <v>75</v>
      </c>
      <c r="C12" s="215" t="s">
        <v>7</v>
      </c>
      <c r="D12" s="216">
        <v>0</v>
      </c>
    </row>
    <row r="13" spans="1:4" ht="26.25">
      <c r="A13" s="221">
        <v>8</v>
      </c>
      <c r="B13" s="214" t="s">
        <v>76</v>
      </c>
      <c r="C13" s="215" t="s">
        <v>28</v>
      </c>
      <c r="D13" s="216"/>
    </row>
    <row r="14" spans="1:9" s="105" customFormat="1" ht="25.5">
      <c r="A14" s="190">
        <v>9</v>
      </c>
      <c r="B14" s="211" t="s">
        <v>77</v>
      </c>
      <c r="C14" s="212" t="s">
        <v>8</v>
      </c>
      <c r="D14" s="213">
        <f>SUM(D15:D29)</f>
        <v>3567</v>
      </c>
      <c r="I14" s="108"/>
    </row>
    <row r="15" spans="1:8" ht="26.25">
      <c r="A15" s="221">
        <v>10</v>
      </c>
      <c r="B15" s="214" t="s">
        <v>78</v>
      </c>
      <c r="C15" s="215" t="s">
        <v>9</v>
      </c>
      <c r="D15" s="216">
        <v>0</v>
      </c>
      <c r="H15" s="71"/>
    </row>
    <row r="16" spans="1:4" ht="26.25">
      <c r="A16" s="221">
        <v>11</v>
      </c>
      <c r="B16" s="214" t="s">
        <v>79</v>
      </c>
      <c r="C16" s="215" t="s">
        <v>10</v>
      </c>
      <c r="D16" s="216"/>
    </row>
    <row r="17" spans="1:4" ht="26.25">
      <c r="A17" s="221">
        <v>12</v>
      </c>
      <c r="B17" s="214" t="s">
        <v>80</v>
      </c>
      <c r="C17" s="217" t="s">
        <v>11</v>
      </c>
      <c r="D17" s="216"/>
    </row>
    <row r="18" spans="1:4" ht="26.25">
      <c r="A18" s="221">
        <v>13</v>
      </c>
      <c r="B18" s="214" t="s">
        <v>81</v>
      </c>
      <c r="C18" s="215" t="s">
        <v>12</v>
      </c>
      <c r="D18" s="216"/>
    </row>
    <row r="19" spans="1:8" ht="26.25">
      <c r="A19" s="221">
        <v>14</v>
      </c>
      <c r="B19" s="214" t="s">
        <v>82</v>
      </c>
      <c r="C19" s="215" t="s">
        <v>325</v>
      </c>
      <c r="D19" s="216">
        <v>0</v>
      </c>
      <c r="H19" s="71"/>
    </row>
    <row r="20" spans="1:4" ht="52.5">
      <c r="A20" s="221">
        <v>15</v>
      </c>
      <c r="B20" s="214" t="s">
        <v>83</v>
      </c>
      <c r="C20" s="215" t="s">
        <v>13</v>
      </c>
      <c r="D20" s="216"/>
    </row>
    <row r="21" spans="1:4" ht="52.5">
      <c r="A21" s="221">
        <v>16</v>
      </c>
      <c r="B21" s="214" t="s">
        <v>84</v>
      </c>
      <c r="C21" s="218" t="s">
        <v>14</v>
      </c>
      <c r="D21" s="216"/>
    </row>
    <row r="22" spans="1:8" ht="26.25">
      <c r="A22" s="221">
        <v>17</v>
      </c>
      <c r="B22" s="214" t="s">
        <v>85</v>
      </c>
      <c r="C22" s="215" t="s">
        <v>15</v>
      </c>
      <c r="D22" s="216"/>
      <c r="H22" s="71"/>
    </row>
    <row r="23" spans="1:4" ht="26.25">
      <c r="A23" s="221">
        <v>18</v>
      </c>
      <c r="B23" s="214" t="s">
        <v>86</v>
      </c>
      <c r="C23" s="215" t="s">
        <v>16</v>
      </c>
      <c r="D23" s="216">
        <v>188</v>
      </c>
    </row>
    <row r="24" spans="1:4" ht="52.5">
      <c r="A24" s="221">
        <v>19</v>
      </c>
      <c r="B24" s="214" t="s">
        <v>87</v>
      </c>
      <c r="C24" s="218" t="s">
        <v>17</v>
      </c>
      <c r="D24" s="216"/>
    </row>
    <row r="25" spans="1:4" ht="26.25">
      <c r="A25" s="221">
        <v>20</v>
      </c>
      <c r="B25" s="214" t="s">
        <v>88</v>
      </c>
      <c r="C25" s="215" t="s">
        <v>18</v>
      </c>
      <c r="D25" s="216"/>
    </row>
    <row r="26" spans="1:4" ht="26.25">
      <c r="A26" s="221">
        <v>21</v>
      </c>
      <c r="B26" s="214" t="s">
        <v>89</v>
      </c>
      <c r="C26" s="215" t="s">
        <v>19</v>
      </c>
      <c r="D26" s="216"/>
    </row>
    <row r="27" spans="1:4" ht="26.25">
      <c r="A27" s="221">
        <v>22</v>
      </c>
      <c r="B27" s="214" t="s">
        <v>90</v>
      </c>
      <c r="C27" s="217" t="s">
        <v>20</v>
      </c>
      <c r="D27" s="216">
        <v>2151</v>
      </c>
    </row>
    <row r="28" spans="1:4" ht="26.25">
      <c r="A28" s="221">
        <v>23</v>
      </c>
      <c r="B28" s="214" t="s">
        <v>91</v>
      </c>
      <c r="C28" s="215" t="s">
        <v>21</v>
      </c>
      <c r="D28" s="216">
        <v>0</v>
      </c>
    </row>
    <row r="29" spans="1:10" ht="52.5">
      <c r="A29" s="221">
        <v>24</v>
      </c>
      <c r="B29" s="214" t="s">
        <v>92</v>
      </c>
      <c r="C29" s="218" t="s">
        <v>22</v>
      </c>
      <c r="D29" s="216">
        <v>1228</v>
      </c>
      <c r="J29" s="94" t="s">
        <v>280</v>
      </c>
    </row>
    <row r="30" spans="1:4" s="105" customFormat="1" ht="25.5">
      <c r="A30" s="190">
        <v>25</v>
      </c>
      <c r="B30" s="211" t="s">
        <v>93</v>
      </c>
      <c r="C30" s="212" t="s">
        <v>23</v>
      </c>
      <c r="D30" s="213">
        <f>SUM(D31:D33)</f>
        <v>1556</v>
      </c>
    </row>
    <row r="31" spans="1:4" ht="26.25">
      <c r="A31" s="221">
        <v>26</v>
      </c>
      <c r="B31" s="214" t="s">
        <v>94</v>
      </c>
      <c r="C31" s="215" t="s">
        <v>24</v>
      </c>
      <c r="D31" s="216">
        <v>56</v>
      </c>
    </row>
    <row r="32" spans="1:4" ht="26.25">
      <c r="A32" s="221">
        <v>27</v>
      </c>
      <c r="B32" s="214" t="s">
        <v>95</v>
      </c>
      <c r="C32" s="215" t="s">
        <v>25</v>
      </c>
      <c r="D32" s="216">
        <v>0</v>
      </c>
    </row>
    <row r="33" spans="1:4" ht="52.5">
      <c r="A33" s="221">
        <v>28</v>
      </c>
      <c r="B33" s="214" t="s">
        <v>326</v>
      </c>
      <c r="C33" s="215" t="s">
        <v>327</v>
      </c>
      <c r="D33" s="216">
        <v>1500</v>
      </c>
    </row>
    <row r="34" spans="1:4" s="105" customFormat="1" ht="51">
      <c r="A34" s="190">
        <v>29</v>
      </c>
      <c r="B34" s="211" t="s">
        <v>96</v>
      </c>
      <c r="C34" s="212" t="s">
        <v>26</v>
      </c>
      <c r="D34" s="213">
        <v>12881</v>
      </c>
    </row>
    <row r="35" ht="12.75">
      <c r="D35" s="109"/>
    </row>
  </sheetData>
  <sheetProtection/>
  <mergeCells count="5">
    <mergeCell ref="A4:A5"/>
    <mergeCell ref="B5:C5"/>
    <mergeCell ref="B4:C4"/>
    <mergeCell ref="A2:D2"/>
    <mergeCell ref="A1:D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62" r:id="rId1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SheetLayoutView="100" zoomScalePageLayoutView="0" workbookViewId="0" topLeftCell="A10">
      <selection activeCell="F46" sqref="F46"/>
    </sheetView>
  </sheetViews>
  <sheetFormatPr defaultColWidth="9.00390625" defaultRowHeight="12.75"/>
  <cols>
    <col min="1" max="1" width="13.00390625" style="194" customWidth="1"/>
    <col min="2" max="2" width="13.00390625" style="99" customWidth="1"/>
    <col min="3" max="3" width="57.125" style="94" customWidth="1"/>
    <col min="4" max="4" width="24.375" style="125" customWidth="1"/>
    <col min="5" max="5" width="12.25390625" style="94" customWidth="1"/>
    <col min="6" max="6" width="14.125" style="94" customWidth="1"/>
    <col min="7" max="7" width="24.125" style="94" customWidth="1"/>
    <col min="8" max="16384" width="9.125" style="94" customWidth="1"/>
  </cols>
  <sheetData>
    <row r="1" spans="1:7" ht="20.25">
      <c r="A1" s="571" t="s">
        <v>444</v>
      </c>
      <c r="B1" s="571"/>
      <c r="C1" s="571"/>
      <c r="D1" s="571"/>
      <c r="E1" s="149"/>
      <c r="F1" s="149"/>
      <c r="G1" s="149"/>
    </row>
    <row r="2" spans="1:9" s="111" customFormat="1" ht="49.5" customHeight="1">
      <c r="A2" s="512" t="s">
        <v>439</v>
      </c>
      <c r="B2" s="512"/>
      <c r="C2" s="512"/>
      <c r="D2" s="512"/>
      <c r="E2" s="151"/>
      <c r="F2" s="151"/>
      <c r="G2" s="151"/>
      <c r="I2" s="112"/>
    </row>
    <row r="3" spans="1:9" s="111" customFormat="1" ht="49.5" customHeight="1">
      <c r="A3" s="570" t="s">
        <v>410</v>
      </c>
      <c r="B3" s="569" t="s">
        <v>362</v>
      </c>
      <c r="C3" s="569"/>
      <c r="D3" s="233" t="s">
        <v>408</v>
      </c>
      <c r="E3" s="113"/>
      <c r="F3" s="113"/>
      <c r="G3" s="113"/>
      <c r="I3" s="112"/>
    </row>
    <row r="4" spans="1:7" ht="40.5">
      <c r="A4" s="570"/>
      <c r="B4" s="569" t="s">
        <v>104</v>
      </c>
      <c r="C4" s="569"/>
      <c r="D4" s="233" t="s">
        <v>134</v>
      </c>
      <c r="E4" s="99"/>
      <c r="F4" s="99"/>
      <c r="G4" s="99"/>
    </row>
    <row r="5" spans="1:4" s="116" customFormat="1" ht="20.25">
      <c r="A5" s="223">
        <v>1</v>
      </c>
      <c r="B5" s="224" t="s">
        <v>69</v>
      </c>
      <c r="C5" s="225" t="s">
        <v>67</v>
      </c>
      <c r="D5" s="353">
        <f>SUM(D6+D17+D29+D35)</f>
        <v>33128</v>
      </c>
    </row>
    <row r="6" spans="1:4" s="118" customFormat="1" ht="20.25">
      <c r="A6" s="205">
        <v>2</v>
      </c>
      <c r="B6" s="210"/>
      <c r="C6" s="206" t="s">
        <v>29</v>
      </c>
      <c r="D6" s="354">
        <f>SUM(D7:D16)</f>
        <v>5664</v>
      </c>
    </row>
    <row r="7" spans="1:4" ht="20.25">
      <c r="A7" s="226">
        <v>3</v>
      </c>
      <c r="B7" s="207" t="s">
        <v>164</v>
      </c>
      <c r="C7" s="208" t="s">
        <v>30</v>
      </c>
      <c r="D7" s="355">
        <v>1545</v>
      </c>
    </row>
    <row r="8" spans="1:4" ht="20.25">
      <c r="A8" s="226">
        <v>4</v>
      </c>
      <c r="B8" s="207" t="s">
        <v>165</v>
      </c>
      <c r="C8" s="208" t="s">
        <v>31</v>
      </c>
      <c r="D8" s="355">
        <v>45</v>
      </c>
    </row>
    <row r="9" spans="1:4" ht="20.25">
      <c r="A9" s="226">
        <v>5</v>
      </c>
      <c r="B9" s="207" t="s">
        <v>166</v>
      </c>
      <c r="C9" s="208" t="s">
        <v>32</v>
      </c>
      <c r="D9" s="355">
        <v>1020</v>
      </c>
    </row>
    <row r="10" spans="1:4" ht="20.25">
      <c r="A10" s="226">
        <v>6</v>
      </c>
      <c r="B10" s="207" t="s">
        <v>167</v>
      </c>
      <c r="C10" s="208" t="s">
        <v>33</v>
      </c>
      <c r="D10" s="355">
        <v>740</v>
      </c>
    </row>
    <row r="11" spans="1:4" ht="20.25">
      <c r="A11" s="226">
        <v>7</v>
      </c>
      <c r="B11" s="207" t="s">
        <v>168</v>
      </c>
      <c r="C11" s="208" t="s">
        <v>34</v>
      </c>
      <c r="D11" s="355">
        <v>0</v>
      </c>
    </row>
    <row r="12" spans="1:4" ht="20.25">
      <c r="A12" s="226">
        <v>8</v>
      </c>
      <c r="B12" s="207" t="s">
        <v>169</v>
      </c>
      <c r="C12" s="208" t="s">
        <v>35</v>
      </c>
      <c r="D12" s="355">
        <v>210</v>
      </c>
    </row>
    <row r="13" spans="1:4" ht="20.25">
      <c r="A13" s="226">
        <v>9</v>
      </c>
      <c r="B13" s="207" t="s">
        <v>170</v>
      </c>
      <c r="C13" s="208" t="s">
        <v>36</v>
      </c>
      <c r="D13" s="355">
        <v>100</v>
      </c>
    </row>
    <row r="14" spans="1:4" ht="40.5">
      <c r="A14" s="226">
        <v>10</v>
      </c>
      <c r="B14" s="207" t="s">
        <v>171</v>
      </c>
      <c r="C14" s="208" t="s">
        <v>37</v>
      </c>
      <c r="D14" s="355">
        <v>150</v>
      </c>
    </row>
    <row r="15" spans="1:4" ht="20.25">
      <c r="A15" s="226">
        <v>11</v>
      </c>
      <c r="B15" s="207" t="s">
        <v>172</v>
      </c>
      <c r="C15" s="208" t="s">
        <v>38</v>
      </c>
      <c r="D15" s="355">
        <v>94</v>
      </c>
    </row>
    <row r="16" spans="1:4" ht="40.5">
      <c r="A16" s="226">
        <v>12</v>
      </c>
      <c r="B16" s="207" t="s">
        <v>173</v>
      </c>
      <c r="C16" s="208" t="s">
        <v>39</v>
      </c>
      <c r="D16" s="355">
        <v>1760</v>
      </c>
    </row>
    <row r="17" spans="1:4" s="118" customFormat="1" ht="20.25">
      <c r="A17" s="205">
        <v>13</v>
      </c>
      <c r="B17" s="210"/>
      <c r="C17" s="206" t="s">
        <v>40</v>
      </c>
      <c r="D17" s="354">
        <f>SUM(D18:D28)</f>
        <v>17799</v>
      </c>
    </row>
    <row r="18" spans="1:4" ht="20.25">
      <c r="A18" s="226">
        <v>14</v>
      </c>
      <c r="B18" s="207" t="s">
        <v>174</v>
      </c>
      <c r="C18" s="208" t="s">
        <v>41</v>
      </c>
      <c r="D18" s="355">
        <v>2577</v>
      </c>
    </row>
    <row r="19" spans="1:4" ht="20.25">
      <c r="A19" s="226">
        <v>15</v>
      </c>
      <c r="B19" s="207" t="s">
        <v>175</v>
      </c>
      <c r="C19" s="208" t="s">
        <v>42</v>
      </c>
      <c r="D19" s="355">
        <v>0</v>
      </c>
    </row>
    <row r="20" spans="1:4" ht="20.25">
      <c r="A20" s="226">
        <v>16</v>
      </c>
      <c r="B20" s="207" t="s">
        <v>176</v>
      </c>
      <c r="C20" s="208" t="s">
        <v>43</v>
      </c>
      <c r="D20" s="355">
        <v>234</v>
      </c>
    </row>
    <row r="21" spans="1:4" ht="20.25">
      <c r="A21" s="226">
        <v>17</v>
      </c>
      <c r="B21" s="207" t="s">
        <v>177</v>
      </c>
      <c r="C21" s="208" t="s">
        <v>44</v>
      </c>
      <c r="D21" s="355">
        <v>300</v>
      </c>
    </row>
    <row r="22" spans="1:4" ht="20.25">
      <c r="A22" s="226">
        <v>18</v>
      </c>
      <c r="B22" s="207" t="s">
        <v>178</v>
      </c>
      <c r="C22" s="208" t="s">
        <v>45</v>
      </c>
      <c r="D22" s="355">
        <v>1100</v>
      </c>
    </row>
    <row r="23" spans="1:4" ht="20.25">
      <c r="A23" s="226">
        <v>19</v>
      </c>
      <c r="B23" s="207" t="s">
        <v>306</v>
      </c>
      <c r="C23" s="208" t="s">
        <v>46</v>
      </c>
      <c r="D23" s="355">
        <v>5600</v>
      </c>
    </row>
    <row r="24" spans="1:4" ht="20.25">
      <c r="A24" s="226">
        <v>20</v>
      </c>
      <c r="B24" s="207" t="s">
        <v>307</v>
      </c>
      <c r="C24" s="209" t="s">
        <v>47</v>
      </c>
      <c r="D24" s="355">
        <v>170</v>
      </c>
    </row>
    <row r="25" spans="1:4" ht="20.25">
      <c r="A25" s="226">
        <v>21</v>
      </c>
      <c r="B25" s="207" t="s">
        <v>308</v>
      </c>
      <c r="C25" s="208" t="s">
        <v>48</v>
      </c>
      <c r="D25" s="355">
        <v>1670</v>
      </c>
    </row>
    <row r="26" spans="1:4" ht="20.25">
      <c r="A26" s="226">
        <v>22</v>
      </c>
      <c r="B26" s="207" t="s">
        <v>309</v>
      </c>
      <c r="C26" s="208" t="s">
        <v>49</v>
      </c>
      <c r="D26" s="355">
        <v>5290</v>
      </c>
    </row>
    <row r="27" spans="1:4" ht="20.25">
      <c r="A27" s="226">
        <v>23</v>
      </c>
      <c r="B27" s="207" t="s">
        <v>310</v>
      </c>
      <c r="C27" s="208" t="s">
        <v>50</v>
      </c>
      <c r="D27" s="355">
        <v>0</v>
      </c>
    </row>
    <row r="28" spans="1:4" ht="20.25">
      <c r="A28" s="226">
        <v>24</v>
      </c>
      <c r="B28" s="207" t="s">
        <v>311</v>
      </c>
      <c r="C28" s="208" t="s">
        <v>51</v>
      </c>
      <c r="D28" s="355">
        <v>858</v>
      </c>
    </row>
    <row r="29" spans="1:4" s="118" customFormat="1" ht="20.25">
      <c r="A29" s="205">
        <v>25</v>
      </c>
      <c r="B29" s="210"/>
      <c r="C29" s="206" t="s">
        <v>52</v>
      </c>
      <c r="D29" s="354">
        <f>SUM(D30:D34)</f>
        <v>8046</v>
      </c>
    </row>
    <row r="30" spans="1:4" ht="20.25">
      <c r="A30" s="226">
        <v>26</v>
      </c>
      <c r="B30" s="207" t="s">
        <v>312</v>
      </c>
      <c r="C30" s="209" t="s">
        <v>53</v>
      </c>
      <c r="D30" s="355">
        <v>5741</v>
      </c>
    </row>
    <row r="31" spans="1:4" ht="20.25">
      <c r="A31" s="226">
        <v>27</v>
      </c>
      <c r="B31" s="207" t="s">
        <v>313</v>
      </c>
      <c r="C31" s="209" t="s">
        <v>54</v>
      </c>
      <c r="D31" s="355">
        <v>1203</v>
      </c>
    </row>
    <row r="32" spans="1:4" ht="20.25">
      <c r="A32" s="226">
        <v>28</v>
      </c>
      <c r="B32" s="207" t="s">
        <v>314</v>
      </c>
      <c r="C32" s="208" t="s">
        <v>55</v>
      </c>
      <c r="D32" s="355">
        <v>0</v>
      </c>
    </row>
    <row r="33" spans="1:4" ht="20.25">
      <c r="A33" s="226">
        <v>29</v>
      </c>
      <c r="B33" s="207" t="s">
        <v>315</v>
      </c>
      <c r="C33" s="208" t="s">
        <v>56</v>
      </c>
      <c r="D33" s="355">
        <v>1102</v>
      </c>
    </row>
    <row r="34" spans="1:4" ht="20.25">
      <c r="A34" s="226">
        <v>30</v>
      </c>
      <c r="B34" s="207" t="s">
        <v>316</v>
      </c>
      <c r="C34" s="208" t="s">
        <v>57</v>
      </c>
      <c r="D34" s="355">
        <v>0</v>
      </c>
    </row>
    <row r="35" spans="1:4" s="118" customFormat="1" ht="20.25">
      <c r="A35" s="205">
        <v>31</v>
      </c>
      <c r="B35" s="210"/>
      <c r="C35" s="206" t="s">
        <v>58</v>
      </c>
      <c r="D35" s="354">
        <f>SUM(D36:D38)</f>
        <v>1619</v>
      </c>
    </row>
    <row r="36" spans="1:4" ht="20.25">
      <c r="A36" s="226">
        <v>32</v>
      </c>
      <c r="B36" s="207" t="s">
        <v>317</v>
      </c>
      <c r="C36" s="208" t="s">
        <v>59</v>
      </c>
      <c r="D36" s="355">
        <v>0</v>
      </c>
    </row>
    <row r="37" spans="1:4" ht="20.25">
      <c r="A37" s="226">
        <v>33</v>
      </c>
      <c r="B37" s="207" t="s">
        <v>318</v>
      </c>
      <c r="C37" s="208" t="s">
        <v>60</v>
      </c>
      <c r="D37" s="355">
        <v>1469</v>
      </c>
    </row>
    <row r="38" spans="1:4" ht="20.25">
      <c r="A38" s="226">
        <v>34</v>
      </c>
      <c r="B38" s="207" t="s">
        <v>319</v>
      </c>
      <c r="C38" s="208" t="s">
        <v>61</v>
      </c>
      <c r="D38" s="355">
        <v>150</v>
      </c>
    </row>
    <row r="39" spans="1:8" s="119" customFormat="1" ht="20.25">
      <c r="A39" s="223">
        <v>35</v>
      </c>
      <c r="B39" s="227" t="s">
        <v>320</v>
      </c>
      <c r="C39" s="228" t="s">
        <v>62</v>
      </c>
      <c r="D39" s="356">
        <v>0</v>
      </c>
      <c r="H39" s="120"/>
    </row>
    <row r="40" spans="1:4" ht="20.25">
      <c r="A40" s="226"/>
      <c r="B40" s="229"/>
      <c r="C40" s="208"/>
      <c r="D40" s="355"/>
    </row>
    <row r="41" spans="1:7" s="124" customFormat="1" ht="20.25">
      <c r="A41" s="230">
        <v>36</v>
      </c>
      <c r="B41" s="231"/>
      <c r="C41" s="232" t="s">
        <v>68</v>
      </c>
      <c r="D41" s="357">
        <f>D5</f>
        <v>33128</v>
      </c>
      <c r="E41" s="122"/>
      <c r="F41" s="121"/>
      <c r="G41" s="123"/>
    </row>
    <row r="42" ht="12.75">
      <c r="C42" s="99"/>
    </row>
  </sheetData>
  <sheetProtection/>
  <mergeCells count="5">
    <mergeCell ref="B4:C4"/>
    <mergeCell ref="B3:C3"/>
    <mergeCell ref="A3:A4"/>
    <mergeCell ref="A1:D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view="pageBreakPreview" zoomScale="70" zoomScaleSheetLayoutView="70" zoomScalePageLayoutView="0" workbookViewId="0" topLeftCell="A1">
      <selection activeCell="C9" sqref="C9"/>
    </sheetView>
  </sheetViews>
  <sheetFormatPr defaultColWidth="9.00390625" defaultRowHeight="12.75"/>
  <cols>
    <col min="1" max="2" width="36.875" style="94" customWidth="1"/>
    <col min="3" max="3" width="71.125" style="94" bestFit="1" customWidth="1"/>
    <col min="4" max="4" width="12.25390625" style="94" customWidth="1"/>
    <col min="5" max="5" width="10.625" style="94" customWidth="1"/>
    <col min="6" max="6" width="13.875" style="94" customWidth="1"/>
    <col min="7" max="11" width="13.00390625" style="94" bestFit="1" customWidth="1"/>
    <col min="12" max="12" width="9.25390625" style="94" bestFit="1" customWidth="1"/>
    <col min="13" max="13" width="15.00390625" style="94" customWidth="1"/>
    <col min="14" max="16384" width="9.125" style="94" customWidth="1"/>
  </cols>
  <sheetData>
    <row r="1" spans="1:13" s="97" customFormat="1" ht="72" customHeight="1">
      <c r="A1" s="572" t="s">
        <v>355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4"/>
    </row>
    <row r="2" spans="1:13" ht="20.25">
      <c r="A2" s="575" t="s">
        <v>453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7"/>
    </row>
    <row r="3" spans="1:13" ht="20.25">
      <c r="A3" s="578" t="s">
        <v>281</v>
      </c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80"/>
    </row>
    <row r="4" spans="1:13" ht="25.5">
      <c r="A4" s="581" t="s">
        <v>361</v>
      </c>
      <c r="B4" s="234" t="s">
        <v>362</v>
      </c>
      <c r="C4" s="220" t="s">
        <v>408</v>
      </c>
      <c r="D4" s="220" t="s">
        <v>363</v>
      </c>
      <c r="E4" s="220" t="s">
        <v>365</v>
      </c>
      <c r="F4" s="220" t="s">
        <v>468</v>
      </c>
      <c r="G4" s="220" t="s">
        <v>367</v>
      </c>
      <c r="H4" s="220" t="s">
        <v>368</v>
      </c>
      <c r="I4" s="220" t="s">
        <v>369</v>
      </c>
      <c r="J4" s="220" t="s">
        <v>370</v>
      </c>
      <c r="K4" s="220" t="s">
        <v>371</v>
      </c>
      <c r="L4" s="220" t="s">
        <v>372</v>
      </c>
      <c r="M4" s="220" t="s">
        <v>415</v>
      </c>
    </row>
    <row r="5" spans="1:13" s="100" customFormat="1" ht="218.25" customHeight="1">
      <c r="A5" s="581"/>
      <c r="B5" s="234" t="s">
        <v>467</v>
      </c>
      <c r="C5" s="234" t="s">
        <v>288</v>
      </c>
      <c r="D5" s="235" t="s">
        <v>108</v>
      </c>
      <c r="E5" s="235" t="s">
        <v>282</v>
      </c>
      <c r="F5" s="235" t="s">
        <v>286</v>
      </c>
      <c r="G5" s="235" t="s">
        <v>2</v>
      </c>
      <c r="H5" s="235" t="s">
        <v>283</v>
      </c>
      <c r="I5" s="235" t="s">
        <v>224</v>
      </c>
      <c r="J5" s="235" t="s">
        <v>285</v>
      </c>
      <c r="K5" s="235" t="s">
        <v>287</v>
      </c>
      <c r="L5" s="235" t="s">
        <v>65</v>
      </c>
      <c r="M5" s="235" t="s">
        <v>134</v>
      </c>
    </row>
    <row r="6" spans="1:13" ht="26.25">
      <c r="A6" s="221">
        <v>1</v>
      </c>
      <c r="B6" s="221">
        <v>562917</v>
      </c>
      <c r="C6" s="236" t="s">
        <v>356</v>
      </c>
      <c r="D6" s="237"/>
      <c r="E6" s="237"/>
      <c r="F6" s="237"/>
      <c r="G6" s="237"/>
      <c r="H6" s="236"/>
      <c r="I6" s="237">
        <v>2573</v>
      </c>
      <c r="J6" s="236"/>
      <c r="K6" s="237"/>
      <c r="L6" s="237"/>
      <c r="M6" s="238">
        <f>SUM(D6:L6)</f>
        <v>2573</v>
      </c>
    </row>
    <row r="7" spans="1:13" ht="26.25">
      <c r="A7" s="221">
        <v>2</v>
      </c>
      <c r="B7" s="221">
        <v>750000</v>
      </c>
      <c r="C7" s="236" t="s">
        <v>357</v>
      </c>
      <c r="D7" s="237"/>
      <c r="E7" s="237"/>
      <c r="F7" s="237"/>
      <c r="G7" s="237"/>
      <c r="H7" s="237"/>
      <c r="I7" s="237">
        <v>840</v>
      </c>
      <c r="J7" s="236"/>
      <c r="K7" s="237"/>
      <c r="L7" s="237"/>
      <c r="M7" s="238">
        <f aca="true" t="shared" si="0" ref="M7:M30">SUM(D7:L7)</f>
        <v>840</v>
      </c>
    </row>
    <row r="8" spans="1:17" ht="26.25">
      <c r="A8" s="221">
        <v>3</v>
      </c>
      <c r="B8" s="221">
        <v>813000</v>
      </c>
      <c r="C8" s="236" t="s">
        <v>358</v>
      </c>
      <c r="D8" s="237"/>
      <c r="E8" s="236"/>
      <c r="F8" s="236"/>
      <c r="G8" s="237">
        <v>1238</v>
      </c>
      <c r="H8" s="236">
        <v>326</v>
      </c>
      <c r="I8" s="236">
        <v>503</v>
      </c>
      <c r="J8" s="236"/>
      <c r="K8" s="237"/>
      <c r="L8" s="237"/>
      <c r="M8" s="238">
        <f t="shared" si="0"/>
        <v>2067</v>
      </c>
      <c r="N8" s="99"/>
      <c r="O8" s="99"/>
      <c r="P8" s="99"/>
      <c r="Q8" s="99"/>
    </row>
    <row r="9" spans="1:17" ht="26.25">
      <c r="A9" s="221">
        <v>4</v>
      </c>
      <c r="B9" s="221">
        <v>841126</v>
      </c>
      <c r="C9" s="236" t="s">
        <v>359</v>
      </c>
      <c r="D9" s="237">
        <v>57</v>
      </c>
      <c r="E9" s="237">
        <v>1443</v>
      </c>
      <c r="F9" s="237">
        <v>2000</v>
      </c>
      <c r="G9" s="237">
        <v>28858</v>
      </c>
      <c r="H9" s="236">
        <v>7329</v>
      </c>
      <c r="I9" s="236">
        <v>17104</v>
      </c>
      <c r="J9" s="236"/>
      <c r="K9" s="237">
        <v>67348</v>
      </c>
      <c r="L9" s="237"/>
      <c r="M9" s="238">
        <f t="shared" si="0"/>
        <v>124139</v>
      </c>
      <c r="N9" s="99"/>
      <c r="O9" s="99"/>
      <c r="P9" s="99"/>
      <c r="Q9" s="99"/>
    </row>
    <row r="10" spans="1:17" ht="26.25">
      <c r="A10" s="221">
        <v>5</v>
      </c>
      <c r="B10" s="221">
        <v>841402</v>
      </c>
      <c r="C10" s="236" t="s">
        <v>360</v>
      </c>
      <c r="D10" s="237"/>
      <c r="E10" s="237"/>
      <c r="F10" s="237"/>
      <c r="G10" s="237"/>
      <c r="H10" s="237"/>
      <c r="I10" s="237">
        <v>7750</v>
      </c>
      <c r="J10" s="237"/>
      <c r="K10" s="237"/>
      <c r="L10" s="237"/>
      <c r="M10" s="238">
        <f t="shared" si="0"/>
        <v>7750</v>
      </c>
      <c r="N10" s="99"/>
      <c r="O10" s="99"/>
      <c r="P10" s="99"/>
      <c r="Q10" s="99"/>
    </row>
    <row r="11" spans="1:13" ht="26.25">
      <c r="A11" s="221">
        <v>6</v>
      </c>
      <c r="B11" s="221">
        <v>842428</v>
      </c>
      <c r="C11" s="236" t="s">
        <v>373</v>
      </c>
      <c r="D11" s="237"/>
      <c r="E11" s="237"/>
      <c r="F11" s="237"/>
      <c r="G11" s="237">
        <v>171</v>
      </c>
      <c r="H11" s="237">
        <v>43</v>
      </c>
      <c r="I11" s="237">
        <v>30</v>
      </c>
      <c r="J11" s="236"/>
      <c r="K11" s="237"/>
      <c r="L11" s="237"/>
      <c r="M11" s="238">
        <f t="shared" si="0"/>
        <v>244</v>
      </c>
    </row>
    <row r="12" spans="1:13" ht="26.25">
      <c r="A12" s="221">
        <v>7</v>
      </c>
      <c r="B12" s="221">
        <v>862101</v>
      </c>
      <c r="C12" s="236" t="s">
        <v>374</v>
      </c>
      <c r="D12" s="237"/>
      <c r="E12" s="237">
        <v>1500</v>
      </c>
      <c r="F12" s="236"/>
      <c r="G12" s="237"/>
      <c r="H12" s="237"/>
      <c r="I12" s="237">
        <v>2101</v>
      </c>
      <c r="J12" s="237"/>
      <c r="K12" s="237"/>
      <c r="L12" s="237"/>
      <c r="M12" s="238">
        <f t="shared" si="0"/>
        <v>3601</v>
      </c>
    </row>
    <row r="13" spans="1:13" ht="26.25">
      <c r="A13" s="221">
        <v>8</v>
      </c>
      <c r="B13" s="221">
        <v>910502</v>
      </c>
      <c r="C13" s="236" t="s">
        <v>375</v>
      </c>
      <c r="D13" s="237"/>
      <c r="E13" s="237">
        <v>1000</v>
      </c>
      <c r="F13" s="237"/>
      <c r="G13" s="237"/>
      <c r="H13" s="237"/>
      <c r="I13" s="237">
        <v>800</v>
      </c>
      <c r="J13" s="237"/>
      <c r="K13" s="237"/>
      <c r="L13" s="237"/>
      <c r="M13" s="238">
        <f t="shared" si="0"/>
        <v>1800</v>
      </c>
    </row>
    <row r="14" spans="1:13" ht="26.25">
      <c r="A14" s="221">
        <v>9</v>
      </c>
      <c r="B14" s="221">
        <v>910123</v>
      </c>
      <c r="C14" s="236" t="s">
        <v>376</v>
      </c>
      <c r="D14" s="236"/>
      <c r="E14" s="237"/>
      <c r="F14" s="237"/>
      <c r="G14" s="237">
        <v>1861</v>
      </c>
      <c r="H14" s="237">
        <v>543</v>
      </c>
      <c r="I14" s="237">
        <v>442</v>
      </c>
      <c r="J14" s="237"/>
      <c r="K14" s="237"/>
      <c r="L14" s="237"/>
      <c r="M14" s="238">
        <f t="shared" si="0"/>
        <v>2846</v>
      </c>
    </row>
    <row r="15" spans="1:13" ht="26.25">
      <c r="A15" s="221">
        <v>10</v>
      </c>
      <c r="B15" s="221">
        <v>960302</v>
      </c>
      <c r="C15" s="236" t="s">
        <v>377</v>
      </c>
      <c r="D15" s="237"/>
      <c r="E15" s="237"/>
      <c r="F15" s="237"/>
      <c r="G15" s="237"/>
      <c r="H15" s="236"/>
      <c r="I15" s="237">
        <v>585</v>
      </c>
      <c r="J15" s="237"/>
      <c r="K15" s="237"/>
      <c r="L15" s="237"/>
      <c r="M15" s="238">
        <f t="shared" si="0"/>
        <v>585</v>
      </c>
    </row>
    <row r="16" spans="1:13" ht="26.25">
      <c r="A16" s="221">
        <v>11</v>
      </c>
      <c r="B16" s="221">
        <v>890441</v>
      </c>
      <c r="C16" s="236" t="s">
        <v>378</v>
      </c>
      <c r="D16" s="237"/>
      <c r="E16" s="237"/>
      <c r="F16" s="237"/>
      <c r="G16" s="237">
        <v>8268</v>
      </c>
      <c r="H16" s="237">
        <v>2233</v>
      </c>
      <c r="I16" s="237">
        <v>400</v>
      </c>
      <c r="J16" s="237"/>
      <c r="K16" s="237"/>
      <c r="L16" s="237"/>
      <c r="M16" s="238">
        <f t="shared" si="0"/>
        <v>10901</v>
      </c>
    </row>
    <row r="17" spans="1:13" ht="26.25">
      <c r="A17" s="221">
        <v>12</v>
      </c>
      <c r="B17" s="221">
        <v>890441</v>
      </c>
      <c r="C17" s="236" t="s">
        <v>379</v>
      </c>
      <c r="D17" s="236"/>
      <c r="E17" s="237"/>
      <c r="F17" s="237"/>
      <c r="G17" s="237">
        <v>1706</v>
      </c>
      <c r="H17" s="237">
        <v>461</v>
      </c>
      <c r="I17" s="237"/>
      <c r="J17" s="237"/>
      <c r="K17" s="237"/>
      <c r="L17" s="237"/>
      <c r="M17" s="238">
        <f t="shared" si="0"/>
        <v>2167</v>
      </c>
    </row>
    <row r="18" spans="1:13" ht="26.25">
      <c r="A18" s="221">
        <v>13</v>
      </c>
      <c r="B18" s="221">
        <v>882111</v>
      </c>
      <c r="C18" s="236" t="s">
        <v>380</v>
      </c>
      <c r="D18" s="237"/>
      <c r="E18" s="237"/>
      <c r="F18" s="237"/>
      <c r="G18" s="237"/>
      <c r="H18" s="236"/>
      <c r="I18" s="237"/>
      <c r="J18" s="236">
        <v>6464</v>
      </c>
      <c r="K18" s="237"/>
      <c r="L18" s="237"/>
      <c r="M18" s="238">
        <f t="shared" si="0"/>
        <v>6464</v>
      </c>
    </row>
    <row r="19" spans="1:13" ht="26.25">
      <c r="A19" s="221">
        <v>14</v>
      </c>
      <c r="B19" s="221">
        <v>882111</v>
      </c>
      <c r="C19" s="236" t="s">
        <v>381</v>
      </c>
      <c r="D19" s="237"/>
      <c r="E19" s="237"/>
      <c r="F19" s="237"/>
      <c r="G19" s="237"/>
      <c r="H19" s="237"/>
      <c r="I19" s="236"/>
      <c r="J19" s="237">
        <v>15048</v>
      </c>
      <c r="K19" s="236"/>
      <c r="L19" s="237"/>
      <c r="M19" s="238">
        <f t="shared" si="0"/>
        <v>15048</v>
      </c>
    </row>
    <row r="20" spans="1:13" ht="26.25">
      <c r="A20" s="221">
        <v>15</v>
      </c>
      <c r="B20" s="221">
        <v>882113</v>
      </c>
      <c r="C20" s="236" t="s">
        <v>382</v>
      </c>
      <c r="D20" s="237"/>
      <c r="E20" s="237"/>
      <c r="F20" s="237"/>
      <c r="G20" s="237"/>
      <c r="H20" s="237"/>
      <c r="I20" s="237"/>
      <c r="J20" s="237">
        <v>12656</v>
      </c>
      <c r="K20" s="236"/>
      <c r="L20" s="237"/>
      <c r="M20" s="238">
        <f t="shared" si="0"/>
        <v>12656</v>
      </c>
    </row>
    <row r="21" spans="1:13" ht="26.25">
      <c r="A21" s="221">
        <v>16</v>
      </c>
      <c r="B21" s="221">
        <v>882115</v>
      </c>
      <c r="C21" s="236" t="s">
        <v>383</v>
      </c>
      <c r="D21" s="237"/>
      <c r="E21" s="237"/>
      <c r="F21" s="237"/>
      <c r="G21" s="237"/>
      <c r="H21" s="237">
        <v>1810</v>
      </c>
      <c r="I21" s="237"/>
      <c r="J21" s="237">
        <v>7540</v>
      </c>
      <c r="K21" s="237"/>
      <c r="L21" s="237"/>
      <c r="M21" s="238">
        <f t="shared" si="0"/>
        <v>9350</v>
      </c>
    </row>
    <row r="22" spans="1:13" ht="26.25">
      <c r="A22" s="221">
        <v>17</v>
      </c>
      <c r="B22" s="221">
        <v>882112</v>
      </c>
      <c r="C22" s="236" t="s">
        <v>63</v>
      </c>
      <c r="D22" s="237"/>
      <c r="E22" s="237"/>
      <c r="F22" s="237"/>
      <c r="G22" s="237"/>
      <c r="H22" s="237"/>
      <c r="I22" s="237"/>
      <c r="J22" s="237">
        <v>770</v>
      </c>
      <c r="K22" s="237"/>
      <c r="L22" s="237"/>
      <c r="M22" s="238">
        <f t="shared" si="0"/>
        <v>770</v>
      </c>
    </row>
    <row r="23" spans="1:13" ht="26.25">
      <c r="A23" s="221">
        <v>18</v>
      </c>
      <c r="B23" s="221">
        <v>882116</v>
      </c>
      <c r="C23" s="236" t="s">
        <v>384</v>
      </c>
      <c r="D23" s="236"/>
      <c r="E23" s="237"/>
      <c r="F23" s="237"/>
      <c r="G23" s="237"/>
      <c r="H23" s="237">
        <v>136</v>
      </c>
      <c r="I23" s="237"/>
      <c r="J23" s="237">
        <v>566</v>
      </c>
      <c r="K23" s="237"/>
      <c r="L23" s="237"/>
      <c r="M23" s="238">
        <f t="shared" si="0"/>
        <v>702</v>
      </c>
    </row>
    <row r="24" spans="1:13" ht="26.25">
      <c r="A24" s="221">
        <v>19</v>
      </c>
      <c r="B24" s="221">
        <v>882117</v>
      </c>
      <c r="C24" s="236" t="s">
        <v>385</v>
      </c>
      <c r="D24" s="237"/>
      <c r="E24" s="237"/>
      <c r="F24" s="237"/>
      <c r="G24" s="237"/>
      <c r="H24" s="237"/>
      <c r="I24" s="237"/>
      <c r="J24" s="237">
        <v>2610</v>
      </c>
      <c r="K24" s="237"/>
      <c r="L24" s="237"/>
      <c r="M24" s="238">
        <f t="shared" si="0"/>
        <v>2610</v>
      </c>
    </row>
    <row r="25" spans="1:13" ht="26.25">
      <c r="A25" s="221">
        <v>20</v>
      </c>
      <c r="B25" s="221">
        <v>882119</v>
      </c>
      <c r="C25" s="236" t="s">
        <v>386</v>
      </c>
      <c r="D25" s="237"/>
      <c r="E25" s="237"/>
      <c r="F25" s="237"/>
      <c r="G25" s="237"/>
      <c r="H25" s="236"/>
      <c r="I25" s="237"/>
      <c r="J25" s="236">
        <v>100</v>
      </c>
      <c r="K25" s="237"/>
      <c r="L25" s="237"/>
      <c r="M25" s="238">
        <f t="shared" si="0"/>
        <v>100</v>
      </c>
    </row>
    <row r="26" spans="1:13" ht="26.25">
      <c r="A26" s="221">
        <v>21</v>
      </c>
      <c r="B26" s="221">
        <v>882125</v>
      </c>
      <c r="C26" s="237" t="s">
        <v>387</v>
      </c>
      <c r="D26" s="237"/>
      <c r="E26" s="237"/>
      <c r="F26" s="237"/>
      <c r="G26" s="237"/>
      <c r="H26" s="236"/>
      <c r="I26" s="237"/>
      <c r="J26" s="237">
        <v>1166</v>
      </c>
      <c r="K26" s="237"/>
      <c r="L26" s="237"/>
      <c r="M26" s="238">
        <f t="shared" si="0"/>
        <v>1166</v>
      </c>
    </row>
    <row r="27" spans="1:13" ht="26.25">
      <c r="A27" s="221">
        <v>22</v>
      </c>
      <c r="B27" s="221">
        <v>882122</v>
      </c>
      <c r="C27" s="237" t="s">
        <v>64</v>
      </c>
      <c r="D27" s="237"/>
      <c r="E27" s="237"/>
      <c r="F27" s="237"/>
      <c r="G27" s="237"/>
      <c r="H27" s="236"/>
      <c r="I27" s="237"/>
      <c r="J27" s="237">
        <v>1020</v>
      </c>
      <c r="K27" s="237"/>
      <c r="L27" s="237"/>
      <c r="M27" s="238">
        <f t="shared" si="0"/>
        <v>1020</v>
      </c>
    </row>
    <row r="28" spans="1:13" ht="26.25">
      <c r="A28" s="221">
        <v>23</v>
      </c>
      <c r="B28" s="221">
        <v>882123</v>
      </c>
      <c r="C28" s="237" t="s">
        <v>388</v>
      </c>
      <c r="D28" s="237"/>
      <c r="E28" s="237"/>
      <c r="F28" s="237"/>
      <c r="G28" s="237"/>
      <c r="H28" s="236"/>
      <c r="I28" s="237"/>
      <c r="J28" s="237">
        <v>132</v>
      </c>
      <c r="K28" s="237"/>
      <c r="L28" s="237"/>
      <c r="M28" s="238">
        <f t="shared" si="0"/>
        <v>132</v>
      </c>
    </row>
    <row r="29" spans="1:13" ht="26.25">
      <c r="A29" s="221">
        <v>24</v>
      </c>
      <c r="B29" s="221">
        <v>882202</v>
      </c>
      <c r="C29" s="237" t="s">
        <v>389</v>
      </c>
      <c r="D29" s="237"/>
      <c r="E29" s="237"/>
      <c r="F29" s="237"/>
      <c r="G29" s="237"/>
      <c r="H29" s="236"/>
      <c r="I29" s="237"/>
      <c r="J29" s="237">
        <v>124</v>
      </c>
      <c r="K29" s="237"/>
      <c r="L29" s="237"/>
      <c r="M29" s="238">
        <f t="shared" si="0"/>
        <v>124</v>
      </c>
    </row>
    <row r="30" spans="1:13" ht="26.25">
      <c r="A30" s="221">
        <v>25</v>
      </c>
      <c r="B30" s="221">
        <v>882203</v>
      </c>
      <c r="C30" s="237" t="s">
        <v>390</v>
      </c>
      <c r="D30" s="237"/>
      <c r="E30" s="237"/>
      <c r="F30" s="237"/>
      <c r="G30" s="237"/>
      <c r="H30" s="236"/>
      <c r="I30" s="237"/>
      <c r="J30" s="237">
        <v>240</v>
      </c>
      <c r="K30" s="237"/>
      <c r="L30" s="237"/>
      <c r="M30" s="238">
        <f t="shared" si="0"/>
        <v>240</v>
      </c>
    </row>
    <row r="31" spans="1:13" s="101" customFormat="1" ht="25.5">
      <c r="A31" s="191" t="s">
        <v>284</v>
      </c>
      <c r="B31" s="191"/>
      <c r="C31" s="239"/>
      <c r="D31" s="238">
        <f aca="true" t="shared" si="1" ref="D31:L31">SUM(D6:D30)</f>
        <v>57</v>
      </c>
      <c r="E31" s="238">
        <f t="shared" si="1"/>
        <v>3943</v>
      </c>
      <c r="F31" s="238">
        <f t="shared" si="1"/>
        <v>2000</v>
      </c>
      <c r="G31" s="238">
        <f t="shared" si="1"/>
        <v>42102</v>
      </c>
      <c r="H31" s="238">
        <f t="shared" si="1"/>
        <v>12881</v>
      </c>
      <c r="I31" s="238">
        <f t="shared" si="1"/>
        <v>33128</v>
      </c>
      <c r="J31" s="238">
        <f t="shared" si="1"/>
        <v>48436</v>
      </c>
      <c r="K31" s="238">
        <f t="shared" si="1"/>
        <v>67348</v>
      </c>
      <c r="L31" s="238">
        <f t="shared" si="1"/>
        <v>0</v>
      </c>
      <c r="M31" s="238">
        <f>SUM(D31:L31)</f>
        <v>209895</v>
      </c>
    </row>
  </sheetData>
  <sheetProtection/>
  <mergeCells count="4">
    <mergeCell ref="A1:M1"/>
    <mergeCell ref="A2:M2"/>
    <mergeCell ref="A3:M3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Jegyző</cp:lastModifiedBy>
  <cp:lastPrinted>2011-02-09T20:42:45Z</cp:lastPrinted>
  <dcterms:created xsi:type="dcterms:W3CDTF">1997-01-17T14:02:09Z</dcterms:created>
  <dcterms:modified xsi:type="dcterms:W3CDTF">2011-02-10T07:23:29Z</dcterms:modified>
  <cp:category/>
  <cp:version/>
  <cp:contentType/>
  <cp:contentStatus/>
</cp:coreProperties>
</file>